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lai\Documents\"/>
    </mc:Choice>
  </mc:AlternateContent>
  <xr:revisionPtr revIDLastSave="0" documentId="8_{5647C296-67E2-410A-BAAC-B597CFD8C026}" xr6:coauthVersionLast="38" xr6:coauthVersionMax="38" xr10:uidLastSave="{00000000-0000-0000-0000-000000000000}"/>
  <bookViews>
    <workbookView xWindow="0" yWindow="0" windowWidth="19200" windowHeight="6880" xr2:uid="{00000000-000D-0000-FFFF-FFFF00000000}"/>
  </bookViews>
  <sheets>
    <sheet name="Pulje 1" sheetId="16" r:id="rId1"/>
    <sheet name="Pulje 2" sheetId="31" r:id="rId2"/>
    <sheet name="Meltzer-Malone" sheetId="23" state="hidden" r:id="rId3"/>
    <sheet name="Module1" sheetId="2" state="veryHidden" r:id="rId4"/>
  </sheets>
  <definedNames>
    <definedName name="_xlnm.Print_Area" localSheetId="0">'Pulje 1'!$A$1:$T$41</definedName>
    <definedName name="_xlnm.Print_Area" localSheetId="1">'Pulje 2'!$A$1:$T$41</definedName>
  </definedNames>
  <calcPr calcId="179021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31" l="1"/>
  <c r="R24" i="31"/>
  <c r="O24" i="31"/>
  <c r="N24" i="31"/>
  <c r="P24" i="31" s="1"/>
  <c r="V23" i="31"/>
  <c r="R23" i="31" s="1"/>
  <c r="P23" i="31"/>
  <c r="U23" i="31" s="1"/>
  <c r="O23" i="31"/>
  <c r="N23" i="31"/>
  <c r="V22" i="31"/>
  <c r="R22" i="31" s="1"/>
  <c r="O22" i="31"/>
  <c r="N22" i="31"/>
  <c r="P22" i="31" s="1"/>
  <c r="V21" i="31"/>
  <c r="R21" i="31" s="1"/>
  <c r="O21" i="31"/>
  <c r="N21" i="31"/>
  <c r="P21" i="31" s="1"/>
  <c r="V20" i="31"/>
  <c r="R20" i="31" s="1"/>
  <c r="O20" i="31"/>
  <c r="N20" i="31"/>
  <c r="P20" i="31" s="1"/>
  <c r="V19" i="31"/>
  <c r="R19" i="31" s="1"/>
  <c r="O19" i="31"/>
  <c r="N19" i="31"/>
  <c r="P19" i="31" s="1"/>
  <c r="U19" i="31" s="1"/>
  <c r="V18" i="31"/>
  <c r="R18" i="31" s="1"/>
  <c r="O18" i="31"/>
  <c r="N18" i="31"/>
  <c r="P18" i="31" s="1"/>
  <c r="V17" i="31"/>
  <c r="R17" i="31" s="1"/>
  <c r="O17" i="31"/>
  <c r="N17" i="31"/>
  <c r="P17" i="31" s="1"/>
  <c r="V16" i="31"/>
  <c r="R16" i="31" s="1"/>
  <c r="O16" i="31"/>
  <c r="N16" i="31"/>
  <c r="P16" i="31" s="1"/>
  <c r="V15" i="31"/>
  <c r="R15" i="31" s="1"/>
  <c r="O15" i="31"/>
  <c r="N15" i="31"/>
  <c r="P15" i="31" s="1"/>
  <c r="U15" i="31" s="1"/>
  <c r="V14" i="31"/>
  <c r="R14" i="31" s="1"/>
  <c r="P14" i="31"/>
  <c r="Q14" i="31" s="1"/>
  <c r="O14" i="31"/>
  <c r="N14" i="31"/>
  <c r="V13" i="31"/>
  <c r="R13" i="31"/>
  <c r="O13" i="31"/>
  <c r="N13" i="31"/>
  <c r="P13" i="31" s="1"/>
  <c r="V12" i="31"/>
  <c r="R12" i="31"/>
  <c r="O12" i="31"/>
  <c r="N12" i="31"/>
  <c r="P12" i="31" s="1"/>
  <c r="V11" i="31"/>
  <c r="R11" i="31" s="1"/>
  <c r="P11" i="31"/>
  <c r="U11" i="31" s="1"/>
  <c r="O11" i="31"/>
  <c r="N11" i="31"/>
  <c r="V10" i="31"/>
  <c r="R10" i="31" s="1"/>
  <c r="P10" i="31"/>
  <c r="Q10" i="31" s="1"/>
  <c r="O10" i="31"/>
  <c r="N10" i="31"/>
  <c r="V9" i="31"/>
  <c r="R9" i="31"/>
  <c r="O9" i="31"/>
  <c r="N9" i="31"/>
  <c r="P9" i="31" s="1"/>
  <c r="Q18" i="31" l="1"/>
  <c r="U18" i="31"/>
  <c r="Q22" i="31"/>
  <c r="U22" i="31"/>
  <c r="U10" i="31"/>
  <c r="U14" i="31"/>
  <c r="U24" i="31"/>
  <c r="Q24" i="31"/>
  <c r="Q13" i="31"/>
  <c r="U13" i="31"/>
  <c r="U16" i="31"/>
  <c r="Q16" i="31"/>
  <c r="Q17" i="31"/>
  <c r="U17" i="31"/>
  <c r="Q9" i="31"/>
  <c r="U9" i="31"/>
  <c r="U12" i="31"/>
  <c r="Q12" i="31"/>
  <c r="U20" i="31"/>
  <c r="Q20" i="31"/>
  <c r="Q21" i="31"/>
  <c r="U21" i="31"/>
  <c r="Q19" i="31"/>
  <c r="Q23" i="31"/>
  <c r="Q11" i="31"/>
  <c r="Q15" i="31"/>
  <c r="N10" i="16"/>
  <c r="P10" i="16" s="1"/>
  <c r="O10" i="16"/>
  <c r="N11" i="16"/>
  <c r="P11" i="16" s="1"/>
  <c r="O11" i="16"/>
  <c r="N12" i="16"/>
  <c r="P12" i="16" s="1"/>
  <c r="O12" i="16"/>
  <c r="N13" i="16"/>
  <c r="P13" i="16" s="1"/>
  <c r="O13" i="16"/>
  <c r="N14" i="16"/>
  <c r="P14" i="16" s="1"/>
  <c r="O14" i="16"/>
  <c r="N15" i="16"/>
  <c r="P15" i="16" s="1"/>
  <c r="O15" i="16"/>
  <c r="N16" i="16"/>
  <c r="P16" i="16" s="1"/>
  <c r="O16" i="16"/>
  <c r="N17" i="16"/>
  <c r="P17" i="16" s="1"/>
  <c r="O17" i="16"/>
  <c r="N18" i="16"/>
  <c r="P18" i="16" s="1"/>
  <c r="O18" i="16"/>
  <c r="N19" i="16"/>
  <c r="P19" i="16" s="1"/>
  <c r="O19" i="16"/>
  <c r="N20" i="16"/>
  <c r="P20" i="16" s="1"/>
  <c r="O20" i="16"/>
  <c r="N21" i="16"/>
  <c r="P21" i="16" s="1"/>
  <c r="O21" i="16"/>
  <c r="N22" i="16"/>
  <c r="P22" i="16" s="1"/>
  <c r="O22" i="16"/>
  <c r="N23" i="16"/>
  <c r="P23" i="16" s="1"/>
  <c r="O23" i="16"/>
  <c r="N24" i="16"/>
  <c r="P24" i="16" s="1"/>
  <c r="O24" i="16"/>
  <c r="N9" i="16"/>
  <c r="P9" i="16" s="1"/>
  <c r="O9" i="16"/>
  <c r="V12" i="16"/>
  <c r="R12" i="16"/>
  <c r="V24" i="16"/>
  <c r="R24" i="16" s="1"/>
  <c r="V23" i="16"/>
  <c r="R23" i="16"/>
  <c r="V22" i="16"/>
  <c r="R22" i="16" s="1"/>
  <c r="V21" i="16"/>
  <c r="R21" i="16"/>
  <c r="V20" i="16"/>
  <c r="R20" i="16" s="1"/>
  <c r="V19" i="16"/>
  <c r="R19" i="16"/>
  <c r="V18" i="16"/>
  <c r="R18" i="16" s="1"/>
  <c r="V17" i="16"/>
  <c r="R17" i="16"/>
  <c r="V16" i="16"/>
  <c r="R16" i="16" s="1"/>
  <c r="V15" i="16"/>
  <c r="R15" i="16" s="1"/>
  <c r="V14" i="16"/>
  <c r="R14" i="16"/>
  <c r="V13" i="16"/>
  <c r="R13" i="16" s="1"/>
  <c r="V11" i="16"/>
  <c r="R11" i="16"/>
  <c r="V10" i="16"/>
  <c r="R10" i="16" s="1"/>
  <c r="V9" i="16"/>
  <c r="R9" i="16"/>
  <c r="U24" i="16" l="1"/>
  <c r="Q24" i="16"/>
  <c r="U20" i="16"/>
  <c r="Q20" i="16"/>
  <c r="U16" i="16"/>
  <c r="Q16" i="16"/>
  <c r="U14" i="16"/>
  <c r="Q14" i="16"/>
  <c r="U12" i="16"/>
  <c r="Q12" i="16"/>
  <c r="U10" i="16"/>
  <c r="Q10" i="16"/>
  <c r="U18" i="16"/>
  <c r="Q18" i="16"/>
  <c r="U22" i="16"/>
  <c r="Q22" i="16"/>
  <c r="U9" i="16"/>
  <c r="Q9" i="16"/>
  <c r="U23" i="16"/>
  <c r="Q23" i="16"/>
  <c r="U21" i="16"/>
  <c r="Q21" i="16"/>
  <c r="U19" i="16"/>
  <c r="Q19" i="16"/>
  <c r="U17" i="16"/>
  <c r="Q17" i="16"/>
  <c r="U15" i="16"/>
  <c r="Q15" i="16"/>
  <c r="U13" i="16"/>
  <c r="Q13" i="16"/>
  <c r="U11" i="16"/>
  <c r="Q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000-00000A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00000000-0006-0000-00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 xr:uid="{00000000-0006-0000-00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00000000-0006-0000-00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6326CCE4-B099-F940-ADD1-83CEE45D53E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D3835B3F-FB35-2E49-8911-E5ED016FCDB5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9EAD5904-853E-E44C-AD6B-A1055B5D834F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5C0549F8-E5CC-A744-8E01-D0D54662A31A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6A057B19-E4E9-8543-8D3E-AC319C6D6BA3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2254E06-65E9-BD4B-90CD-8CE9B789C896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34EA6493-BE6E-2D47-8C61-CEEC40369CA8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849A628-AD05-9C4C-BF32-333DCC752E78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195F7AEA-B350-3744-AEF4-B6F950D6AB63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C496926A-6BF9-CB48-A794-5984720A56ED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DCF9246E-97C4-6A48-A13C-4E3369E62551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7ACAD72E-BED0-9845-8A66-6B2A41AEA164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 xr:uid="{5C289C9D-7A14-5746-B586-D9C15BAC3C2E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7FC29B28-4B86-6446-B407-B341F5D1E8FF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6F261A9C-9F04-1E40-BA0E-113235759AF4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<sst xmlns="http://schemas.openxmlformats.org/spreadsheetml/2006/main" count="105" uniqueCount="46">
  <si>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</si>
  <si>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</si>
  <si>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</si>
  <si>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</si>
  <si>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</si>
  <si>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</si>
  <si>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</si>
  <si>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</si>
  <si>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</si>
  <si>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</si>
  <si>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</si>
  <si>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</si>
  <si>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</si>
  <si>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</si>
  <si>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</si>
  <si>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</si>
  <si>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</si>
  <si>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</si>
  <si>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</si>
  <si>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</si>
  <si>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</si>
  <si>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</si>
  <si>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</si>
  <si>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</si>
  <si>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</si>
  <si>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</si>
  <si>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</si>
  <si>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</si>
  <si>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</si>
  <si>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</si>
  <si>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</si>
  <si>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</si>
  <si>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</si>
  <si>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</si>
  <si>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</si>
  <si>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</si>
  <si>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</si>
  <si>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</si>
  <si>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</si>
  <si>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</si>
  <si>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</si>
  <si>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</si>
  <si>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</si>
  <si>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1.1.2018</t>
  </si>
  <si>
    <t>Protokoll gjeldende fra 1 november 2018</t>
  </si>
  <si>
    <t>inkl nye vektklasser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</si>
</sst>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2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u/>
      <sz val="11"/>
      <color rgb="FF00008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70" fontId="19" fillId="0" borderId="10" xfId="0" applyNumberFormat="1" applyFont="1" applyBorder="1" applyAlignment="1" applyProtection="1">
      <alignment horizontal="center" vertical="center"/>
      <protection locked="0"/>
    </xf>
    <xf numFmtId="170" fontId="19" fillId="0" borderId="19" xfId="0" applyNumberFormat="1" applyFont="1" applyBorder="1" applyAlignment="1" applyProtection="1">
      <alignment horizontal="center" vertical="center"/>
      <protection locked="0"/>
    </xf>
    <xf numFmtId="170" fontId="19" fillId="0" borderId="16" xfId="0" applyNumberFormat="1" applyFont="1" applyBorder="1" applyAlignment="1" applyProtection="1">
      <alignment horizontal="center" vertical="center"/>
      <protection locked="0"/>
    </xf>
    <xf numFmtId="170" fontId="19" fillId="0" borderId="12" xfId="0" applyNumberFormat="1" applyFont="1" applyBorder="1" applyAlignment="1" applyProtection="1">
      <alignment horizontal="center" vertical="center"/>
      <protection locked="0"/>
    </xf>
    <xf numFmtId="170" fontId="19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1" xfId="0" quotePrefix="1" applyNumberFormat="1" applyFont="1" applyBorder="1" applyAlignment="1" applyProtection="1">
      <alignment horizontal="right" vertical="center"/>
      <protection locked="0"/>
    </xf>
    <xf numFmtId="164" fontId="20" fillId="0" borderId="0" xfId="0" applyNumberFormat="1" applyFont="1" applyAlignment="1" applyProtection="1">
      <alignment horizontal="left"/>
    </xf>
    <xf numFmtId="0" fontId="20" fillId="0" borderId="0" xfId="0" applyFont="1" applyAlignment="1" applyProtection="1">
      <alignment horizontal="right"/>
    </xf>
    <xf numFmtId="0" fontId="20" fillId="0" borderId="0" xfId="0" applyFont="1" applyProtection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4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146050</xdr:colOff>
      <xdr:row>3</xdr:row>
      <xdr:rowOff>99060</xdr:rowOff>
    </xdr:to>
    <xdr:pic>
      <xdr:nvPicPr>
        <xdr:cNvPr id="10538" name="Picture 192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8040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F88CA5BE-7653-D64C-86A7-42DAB6F4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296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pageSetUpPr autoPageBreaks="0" fitToPage="1"/>
  </sheetPr>
  <dimension ref="A1:Y41"/>
  <sheetViews>
    <sheetView showGridLines="0" showRowColHeaders="0" showZeros="0" tabSelected="1" showOutlineSymbols="0" zoomScaleSheetLayoutView="75" zoomScalePageLayoutView="120" workbookViewId="0">
      <selection activeCell="F1" sqref="F1:P1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38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45" customWidth="1"/>
    <col min="10" max="13" width="7.1796875" style="2" customWidth="1"/>
    <col min="14" max="16" width="7.6328125" style="2" customWidth="1"/>
    <col min="17" max="17" width="10.6328125" style="40" customWidth="1"/>
    <col min="18" max="18" width="11.36328125" style="40" customWidth="1"/>
    <col min="19" max="20" width="5.6328125" style="40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11" t="s">
        <v>39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24" ht="24.75" customHeight="1" x14ac:dyDescent="0.8">
      <c r="F2" s="112" t="s">
        <v>34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24" ht="14" x14ac:dyDescent="0.3">
      <c r="G3" s="107" t="s">
        <v>44</v>
      </c>
      <c r="H3" s="107"/>
      <c r="I3" s="107"/>
      <c r="J3" s="107"/>
      <c r="K3" s="107"/>
      <c r="L3" s="107"/>
      <c r="M3" s="107"/>
    </row>
    <row r="4" spans="1:24" ht="12" customHeight="1" x14ac:dyDescent="0.3">
      <c r="G4" s="108" t="s">
        <v>45</v>
      </c>
      <c r="H4" s="108"/>
      <c r="I4" s="108"/>
      <c r="J4" s="108"/>
      <c r="K4" s="108"/>
      <c r="L4" s="108"/>
      <c r="M4" s="108"/>
    </row>
    <row r="5" spans="1:24" s="7" customFormat="1" ht="15.5" x14ac:dyDescent="0.35">
      <c r="A5" s="36"/>
      <c r="B5" s="71" t="s">
        <v>27</v>
      </c>
      <c r="C5" s="113" t="s">
        <v>20</v>
      </c>
      <c r="D5" s="113"/>
      <c r="E5" s="113"/>
      <c r="F5" s="113"/>
      <c r="G5" s="72" t="s">
        <v>0</v>
      </c>
      <c r="H5" s="114"/>
      <c r="I5" s="114"/>
      <c r="J5" s="114"/>
      <c r="K5" s="114"/>
      <c r="L5" s="71" t="s">
        <v>1</v>
      </c>
      <c r="M5" s="115"/>
      <c r="N5" s="115"/>
      <c r="O5" s="115"/>
      <c r="P5" s="115"/>
      <c r="Q5" s="71" t="s">
        <v>2</v>
      </c>
      <c r="R5" s="96">
        <v>43102</v>
      </c>
      <c r="S5" s="73" t="s">
        <v>24</v>
      </c>
      <c r="T5" s="92">
        <v>1</v>
      </c>
    </row>
    <row r="7" spans="1:24" s="1" customFormat="1" x14ac:dyDescent="0.3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3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" customHeight="1" x14ac:dyDescent="0.3">
      <c r="A9" s="103"/>
      <c r="B9" s="74"/>
      <c r="C9" s="75"/>
      <c r="D9" s="76"/>
      <c r="E9" s="94"/>
      <c r="F9" s="77"/>
      <c r="G9" s="77"/>
      <c r="H9" s="85"/>
      <c r="I9" s="93"/>
      <c r="J9" s="86"/>
      <c r="K9" s="78"/>
      <c r="L9" s="79"/>
      <c r="M9" s="79"/>
      <c r="N9" s="80">
        <f t="shared" ref="N9:N24" si="0">IF(MAX(H9:J9)&lt;0,0,TRUNC(MAX(H9:J9)/1)*1)</f>
        <v>0</v>
      </c>
      <c r="O9" s="80">
        <f t="shared" ref="O9:O24" si="1">IF(MAX(K9:M9)&lt;0,0,TRUNC(MAX(K9:M9)/1)*1)</f>
        <v>0</v>
      </c>
      <c r="P9" s="80">
        <f t="shared" ref="P9:P11" si="2">IF(N9=0,0,IF(O9=0,0,SUM(N9:O9)))</f>
        <v>0</v>
      </c>
      <c r="Q9" s="81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81">
        <f>IF(OR(D9="",B9="",V9=""),0,IF(OR(C9="UM",C9="JM",C9="SM",C9="UK",C9="JK",C9="SK"),"",Q9*(IF(ABS(1900-YEAR((V9+1)-D9))&lt;29,0,(VLOOKUP((YEAR(V9)-YEAR(D9)),'Meltzer-Malone'!$A$3:$B$63,2))))))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/>
      </c>
      <c r="V9" s="95">
        <f>R5</f>
        <v>43102</v>
      </c>
      <c r="W9" s="64"/>
      <c r="X9" s="64"/>
    </row>
    <row r="10" spans="1:24" s="10" customFormat="1" ht="20" customHeight="1" x14ac:dyDescent="0.3">
      <c r="A10" s="103"/>
      <c r="B10" s="74"/>
      <c r="C10" s="75"/>
      <c r="D10" s="76"/>
      <c r="E10" s="94"/>
      <c r="F10" s="77"/>
      <c r="G10" s="77"/>
      <c r="H10" s="85"/>
      <c r="I10" s="93"/>
      <c r="J10" s="86"/>
      <c r="K10" s="78"/>
      <c r="L10" s="79"/>
      <c r="M10" s="79"/>
      <c r="N10" s="80">
        <f t="shared" ref="N10" si="3">IF(MAX(H10:J10)&lt;0,0,TRUNC(MAX(H10:J10)/1)*1)</f>
        <v>0</v>
      </c>
      <c r="O10" s="80">
        <f t="shared" ref="O10" si="4">IF(MAX(K10:M10)&lt;0,0,TRUNC(MAX(K10:M10)/1)*1)</f>
        <v>0</v>
      </c>
      <c r="P10" s="80">
        <f t="shared" ref="P10" si="5">IF(N10=0,0,IF(O10=0,0,SUM(N10:O10)))</f>
        <v>0</v>
      </c>
      <c r="Q10" s="81" t="str">
        <f t="shared" ref="Q10:Q24" si="6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81">
        <f>IF(OR(D10="",B10="",V10=""),0,IF(OR(C10="UM",C10="JM",C10="SM",C10="UK",C10="JK",C10="SK"),"",Q10*(IF(ABS(1900-YEAR((V10+1)-D10))&lt;29,0,(VLOOKUP((YEAR(V10)-YEAR(D10)),'Meltzer-Malone'!$A$3:$B$63,2))))))</f>
        <v>0</v>
      </c>
      <c r="S10" s="87"/>
      <c r="T10" s="88"/>
      <c r="U10" s="84" t="str">
        <f t="shared" ref="U10:U24" si="7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/>
      </c>
      <c r="V10" s="95">
        <f>R5</f>
        <v>43102</v>
      </c>
      <c r="W10" s="64"/>
      <c r="X10" s="64"/>
    </row>
    <row r="11" spans="1:24" s="10" customFormat="1" ht="20" customHeight="1" x14ac:dyDescent="0.3">
      <c r="A11" s="103"/>
      <c r="B11" s="74"/>
      <c r="C11" s="75"/>
      <c r="D11" s="76"/>
      <c r="E11" s="94"/>
      <c r="F11" s="77"/>
      <c r="G11" s="77"/>
      <c r="H11" s="85"/>
      <c r="I11" s="93"/>
      <c r="J11" s="86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6"/>
        <v/>
      </c>
      <c r="R11" s="81">
        <f>IF(OR(D11="",B11="",V11=""),0,IF(OR(C11="UM",C11="JM",C11="SM",C11="UK",C11="JK",C11="SK"),"",Q11*(IF(ABS(1900-YEAR((V11+1)-D11))&lt;29,0,(VLOOKUP((YEAR(V11)-YEAR(D11)),'Meltzer-Malone'!$A$3:$B$63,2))))))</f>
        <v>0</v>
      </c>
      <c r="S11" s="87"/>
      <c r="T11" s="88"/>
      <c r="U11" s="84" t="str">
        <f t="shared" si="7"/>
        <v/>
      </c>
      <c r="V11" s="95">
        <f>R5</f>
        <v>43102</v>
      </c>
      <c r="W11" s="64"/>
      <c r="X11" s="64"/>
    </row>
    <row r="12" spans="1:24" s="10" customFormat="1" ht="20" customHeight="1" x14ac:dyDescent="0.3">
      <c r="A12" s="103"/>
      <c r="B12" s="74"/>
      <c r="C12" s="75"/>
      <c r="D12" s="76"/>
      <c r="E12" s="94"/>
      <c r="F12" s="77"/>
      <c r="G12" s="77"/>
      <c r="H12" s="85"/>
      <c r="I12" s="93"/>
      <c r="J12" s="86"/>
      <c r="K12" s="78"/>
      <c r="L12" s="79"/>
      <c r="M12" s="79"/>
      <c r="N12" s="80">
        <f t="shared" ref="N12:N23" si="8">IF(MAX(H12:J12)&lt;0,0,TRUNC(MAX(H12:J12)/1)*1)</f>
        <v>0</v>
      </c>
      <c r="O12" s="80">
        <f t="shared" ref="O12:O23" si="9">IF(MAX(K12:M12)&lt;0,0,TRUNC(MAX(K12:M12)/1)*1)</f>
        <v>0</v>
      </c>
      <c r="P12" s="80">
        <f t="shared" ref="P12:P23" si="10">IF(N12=0,0,IF(O12=0,0,SUM(N12:O12)))</f>
        <v>0</v>
      </c>
      <c r="Q12" s="81" t="str">
        <f t="shared" si="6"/>
        <v/>
      </c>
      <c r="R12" s="81">
        <f>IF(OR(D12="",B12="",V12=""),0,IF(OR(C12="UM",C12="JM",C12="SM",C12="UK",C12="JK",C12="SK"),"",Q12*(IF(ABS(1900-YEAR((V12+1)-D12))&lt;29,0,(VLOOKUP((YEAR(V12)-YEAR(D12)),'Meltzer-Malone'!$A$3:$B$63,2))))))</f>
        <v>0</v>
      </c>
      <c r="S12" s="87"/>
      <c r="T12" s="88" t="s">
        <v>20</v>
      </c>
      <c r="U12" s="84" t="str">
        <f t="shared" si="7"/>
        <v/>
      </c>
      <c r="V12" s="95">
        <f>R5</f>
        <v>43102</v>
      </c>
      <c r="W12" s="64"/>
      <c r="X12" s="64"/>
    </row>
    <row r="13" spans="1:24" s="10" customFormat="1" ht="20" customHeight="1" x14ac:dyDescent="0.3">
      <c r="A13" s="103"/>
      <c r="B13" s="74"/>
      <c r="C13" s="75"/>
      <c r="D13" s="76"/>
      <c r="E13" s="94"/>
      <c r="F13" s="77"/>
      <c r="G13" s="77"/>
      <c r="H13" s="85"/>
      <c r="I13" s="93"/>
      <c r="J13" s="86"/>
      <c r="K13" s="78"/>
      <c r="L13" s="79"/>
      <c r="M13" s="79"/>
      <c r="N13" s="80">
        <f t="shared" si="8"/>
        <v>0</v>
      </c>
      <c r="O13" s="80">
        <f t="shared" si="9"/>
        <v>0</v>
      </c>
      <c r="P13" s="80">
        <f t="shared" si="10"/>
        <v>0</v>
      </c>
      <c r="Q13" s="81" t="str">
        <f t="shared" si="6"/>
        <v/>
      </c>
      <c r="R13" s="81">
        <f>IF(OR(D13="",B13="",V13=""),0,IF(OR(C13="UM",C13="JM",C13="SM",C13="UK",C13="JK",C13="SK"),"",Q13*(IF(ABS(1900-YEAR((V13+1)-D13))&lt;29,0,(VLOOKUP((YEAR(V13)-YEAR(D13)),'Meltzer-Malone'!$A$3:$B$63,2))))))</f>
        <v>0</v>
      </c>
      <c r="S13" s="87"/>
      <c r="T13" s="88" t="s">
        <v>20</v>
      </c>
      <c r="U13" s="84" t="str">
        <f t="shared" si="7"/>
        <v/>
      </c>
      <c r="V13" s="95">
        <f>R5</f>
        <v>43102</v>
      </c>
      <c r="W13" s="64"/>
      <c r="X13" s="64"/>
    </row>
    <row r="14" spans="1:24" s="10" customFormat="1" ht="20" customHeight="1" x14ac:dyDescent="0.3">
      <c r="A14" s="103"/>
      <c r="B14" s="74"/>
      <c r="C14" s="75"/>
      <c r="D14" s="76"/>
      <c r="E14" s="94"/>
      <c r="F14" s="97"/>
      <c r="G14" s="77"/>
      <c r="H14" s="98"/>
      <c r="I14" s="99"/>
      <c r="J14" s="100"/>
      <c r="K14" s="101"/>
      <c r="L14" s="102"/>
      <c r="M14" s="102"/>
      <c r="N14" s="80">
        <f t="shared" si="8"/>
        <v>0</v>
      </c>
      <c r="O14" s="80">
        <f t="shared" si="9"/>
        <v>0</v>
      </c>
      <c r="P14" s="80">
        <f t="shared" si="10"/>
        <v>0</v>
      </c>
      <c r="Q14" s="81" t="str">
        <f t="shared" si="6"/>
        <v/>
      </c>
      <c r="R14" s="81">
        <f>IF(OR(D14="",B14="",V14=""),0,IF(OR(C14="UM",C14="JM",C14="SM",C14="UK",C14="JK",C14="SK"),"",Q14*(IF(ABS(1900-YEAR((V14+1)-D14))&lt;29,0,(VLOOKUP((YEAR(V14)-YEAR(D14)),'Meltzer-Malone'!$A$3:$B$63,2))))))</f>
        <v>0</v>
      </c>
      <c r="S14" s="87"/>
      <c r="T14" s="88" t="s">
        <v>20</v>
      </c>
      <c r="U14" s="84" t="str">
        <f t="shared" si="7"/>
        <v/>
      </c>
      <c r="V14" s="95">
        <f>R5</f>
        <v>43102</v>
      </c>
      <c r="W14" s="64"/>
      <c r="X14" s="64"/>
    </row>
    <row r="15" spans="1:24" s="10" customFormat="1" ht="20" customHeight="1" x14ac:dyDescent="0.3">
      <c r="A15" s="103"/>
      <c r="B15" s="74"/>
      <c r="C15" s="75"/>
      <c r="D15" s="76"/>
      <c r="E15" s="94"/>
      <c r="F15" s="97"/>
      <c r="G15" s="77"/>
      <c r="H15" s="98"/>
      <c r="I15" s="99"/>
      <c r="J15" s="100"/>
      <c r="K15" s="101"/>
      <c r="L15" s="102"/>
      <c r="M15" s="102"/>
      <c r="N15" s="80">
        <f t="shared" si="8"/>
        <v>0</v>
      </c>
      <c r="O15" s="80">
        <f t="shared" si="9"/>
        <v>0</v>
      </c>
      <c r="P15" s="80">
        <f t="shared" si="10"/>
        <v>0</v>
      </c>
      <c r="Q15" s="81" t="str">
        <f t="shared" si="6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7"/>
      <c r="T15" s="88"/>
      <c r="U15" s="84" t="str">
        <f t="shared" si="7"/>
        <v/>
      </c>
      <c r="V15" s="95">
        <f>R5</f>
        <v>43102</v>
      </c>
      <c r="W15" s="64"/>
      <c r="X15" s="64"/>
    </row>
    <row r="16" spans="1:24" s="10" customFormat="1" ht="20" customHeight="1" x14ac:dyDescent="0.3">
      <c r="A16" s="103"/>
      <c r="B16" s="74"/>
      <c r="C16" s="75"/>
      <c r="D16" s="76"/>
      <c r="E16" s="94"/>
      <c r="F16" s="97"/>
      <c r="G16" s="77"/>
      <c r="H16" s="98"/>
      <c r="I16" s="99"/>
      <c r="J16" s="100"/>
      <c r="K16" s="101"/>
      <c r="L16" s="102"/>
      <c r="M16" s="102"/>
      <c r="N16" s="80">
        <f t="shared" si="8"/>
        <v>0</v>
      </c>
      <c r="O16" s="80">
        <f t="shared" si="9"/>
        <v>0</v>
      </c>
      <c r="P16" s="80">
        <f t="shared" si="10"/>
        <v>0</v>
      </c>
      <c r="Q16" s="81" t="str">
        <f t="shared" si="6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7"/>
        <v/>
      </c>
      <c r="V16" s="95">
        <f>R5</f>
        <v>43102</v>
      </c>
      <c r="W16" s="64"/>
      <c r="X16" s="64"/>
    </row>
    <row r="17" spans="1:25" s="10" customFormat="1" ht="20" customHeight="1" x14ac:dyDescent="0.3">
      <c r="A17" s="103"/>
      <c r="B17" s="74"/>
      <c r="C17" s="75"/>
      <c r="D17" s="76"/>
      <c r="E17" s="94"/>
      <c r="F17" s="97"/>
      <c r="G17" s="77"/>
      <c r="H17" s="98"/>
      <c r="I17" s="99"/>
      <c r="J17" s="100"/>
      <c r="K17" s="101"/>
      <c r="L17" s="102"/>
      <c r="M17" s="102"/>
      <c r="N17" s="80">
        <f t="shared" si="8"/>
        <v>0</v>
      </c>
      <c r="O17" s="80">
        <f t="shared" si="9"/>
        <v>0</v>
      </c>
      <c r="P17" s="80">
        <f t="shared" si="10"/>
        <v>0</v>
      </c>
      <c r="Q17" s="81" t="str">
        <f t="shared" si="6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7"/>
        <v/>
      </c>
      <c r="V17" s="95">
        <f>R5</f>
        <v>43102</v>
      </c>
      <c r="W17" s="64"/>
      <c r="X17" s="64"/>
    </row>
    <row r="18" spans="1:25" s="10" customFormat="1" ht="20" customHeight="1" x14ac:dyDescent="0.3">
      <c r="A18" s="103"/>
      <c r="B18" s="74"/>
      <c r="C18" s="75"/>
      <c r="D18" s="76"/>
      <c r="E18" s="94"/>
      <c r="F18" s="97"/>
      <c r="G18" s="77"/>
      <c r="H18" s="98"/>
      <c r="I18" s="99"/>
      <c r="J18" s="100"/>
      <c r="K18" s="101"/>
      <c r="L18" s="102"/>
      <c r="M18" s="102"/>
      <c r="N18" s="80">
        <f t="shared" si="8"/>
        <v>0</v>
      </c>
      <c r="O18" s="80">
        <f t="shared" si="9"/>
        <v>0</v>
      </c>
      <c r="P18" s="80">
        <f t="shared" si="10"/>
        <v>0</v>
      </c>
      <c r="Q18" s="81" t="str">
        <f t="shared" si="6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7"/>
        <v/>
      </c>
      <c r="V18" s="95">
        <f>R5</f>
        <v>43102</v>
      </c>
      <c r="W18" s="64"/>
      <c r="X18" s="64"/>
    </row>
    <row r="19" spans="1:25" s="10" customFormat="1" ht="20" customHeight="1" x14ac:dyDescent="0.3">
      <c r="A19" s="103"/>
      <c r="B19" s="74"/>
      <c r="C19" s="75"/>
      <c r="D19" s="76"/>
      <c r="E19" s="94"/>
      <c r="F19" s="97"/>
      <c r="G19" s="77"/>
      <c r="H19" s="98"/>
      <c r="I19" s="99"/>
      <c r="J19" s="100"/>
      <c r="K19" s="101"/>
      <c r="L19" s="102"/>
      <c r="M19" s="102"/>
      <c r="N19" s="80">
        <f t="shared" si="8"/>
        <v>0</v>
      </c>
      <c r="O19" s="80">
        <f t="shared" si="9"/>
        <v>0</v>
      </c>
      <c r="P19" s="80">
        <f t="shared" si="10"/>
        <v>0</v>
      </c>
      <c r="Q19" s="81" t="str">
        <f t="shared" si="6"/>
        <v/>
      </c>
      <c r="R19" s="81">
        <f>IF(OR(D19="",B19="",V19=""),0,IF(OR(C19="UM",C19="JM",C19="SM",C19="UK",C19="JK",C19="SK"),"",Q19*(IF(ABS(1900-YEAR((V19+1)-D19))&lt;29,0,(VLOOKUP((YEAR(V19)-YEAR(D19)),'Meltzer-Malone'!$A$3:$B$63,2))))))</f>
        <v>0</v>
      </c>
      <c r="S19" s="87"/>
      <c r="T19" s="88"/>
      <c r="U19" s="84" t="str">
        <f t="shared" si="7"/>
        <v/>
      </c>
      <c r="V19" s="95">
        <f>R5</f>
        <v>43102</v>
      </c>
      <c r="W19" s="64"/>
      <c r="X19" s="64"/>
    </row>
    <row r="20" spans="1:25" s="10" customFormat="1" ht="20" customHeight="1" x14ac:dyDescent="0.3">
      <c r="A20" s="103"/>
      <c r="B20" s="74"/>
      <c r="C20" s="75"/>
      <c r="D20" s="76"/>
      <c r="E20" s="94"/>
      <c r="F20" s="97"/>
      <c r="G20" s="77"/>
      <c r="H20" s="98"/>
      <c r="I20" s="99"/>
      <c r="J20" s="100"/>
      <c r="K20" s="101"/>
      <c r="L20" s="102"/>
      <c r="M20" s="102"/>
      <c r="N20" s="80">
        <f t="shared" si="8"/>
        <v>0</v>
      </c>
      <c r="O20" s="80">
        <f t="shared" si="9"/>
        <v>0</v>
      </c>
      <c r="P20" s="80">
        <f t="shared" si="10"/>
        <v>0</v>
      </c>
      <c r="Q20" s="81" t="str">
        <f t="shared" si="6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7"/>
        <v/>
      </c>
      <c r="V20" s="95">
        <f>R5</f>
        <v>43102</v>
      </c>
      <c r="W20" s="64"/>
      <c r="X20" s="64"/>
      <c r="Y20" s="1"/>
    </row>
    <row r="21" spans="1:25" s="10" customFormat="1" ht="20" customHeight="1" x14ac:dyDescent="0.3">
      <c r="A21" s="103"/>
      <c r="B21" s="74"/>
      <c r="C21" s="75"/>
      <c r="D21" s="76"/>
      <c r="E21" s="94"/>
      <c r="F21" s="97"/>
      <c r="G21" s="77"/>
      <c r="H21" s="98"/>
      <c r="I21" s="99"/>
      <c r="J21" s="100"/>
      <c r="K21" s="101"/>
      <c r="L21" s="102"/>
      <c r="M21" s="102"/>
      <c r="N21" s="80">
        <f t="shared" si="8"/>
        <v>0</v>
      </c>
      <c r="O21" s="80">
        <f t="shared" si="9"/>
        <v>0</v>
      </c>
      <c r="P21" s="80">
        <f t="shared" si="10"/>
        <v>0</v>
      </c>
      <c r="Q21" s="81" t="str">
        <f t="shared" si="6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7"/>
        <v/>
      </c>
      <c r="V21" s="95">
        <f>R5</f>
        <v>43102</v>
      </c>
      <c r="W21" s="64"/>
      <c r="X21" s="64"/>
      <c r="Y21" s="1"/>
    </row>
    <row r="22" spans="1:25" s="10" customFormat="1" ht="20" customHeight="1" x14ac:dyDescent="0.3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8"/>
        <v>0</v>
      </c>
      <c r="O22" s="80">
        <f t="shared" si="9"/>
        <v>0</v>
      </c>
      <c r="P22" s="80">
        <f t="shared" si="10"/>
        <v>0</v>
      </c>
      <c r="Q22" s="81" t="str">
        <f t="shared" si="6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7"/>
        <v/>
      </c>
      <c r="V22" s="95">
        <f>R5</f>
        <v>43102</v>
      </c>
      <c r="W22" s="64"/>
      <c r="X22" s="64"/>
      <c r="Y22" s="1"/>
    </row>
    <row r="23" spans="1:25" s="10" customFormat="1" ht="20" customHeight="1" x14ac:dyDescent="0.3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8"/>
        <v>0</v>
      </c>
      <c r="O23" s="80">
        <f t="shared" si="9"/>
        <v>0</v>
      </c>
      <c r="P23" s="80">
        <f t="shared" si="10"/>
        <v>0</v>
      </c>
      <c r="Q23" s="81" t="str">
        <f t="shared" si="6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7"/>
        <v/>
      </c>
      <c r="V23" s="95">
        <f>R5</f>
        <v>43102</v>
      </c>
      <c r="W23" s="64"/>
      <c r="X23" s="64"/>
      <c r="Y23" s="1"/>
    </row>
    <row r="24" spans="1:25" s="10" customFormat="1" ht="20" customHeight="1" x14ac:dyDescent="0.3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6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7"/>
        <v/>
      </c>
      <c r="V24" s="95">
        <f>R5</f>
        <v>43102</v>
      </c>
      <c r="W24" s="64"/>
      <c r="X24" s="64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7" t="s">
        <v>17</v>
      </c>
      <c r="B27"/>
      <c r="C27" s="110"/>
      <c r="D27" s="110"/>
      <c r="E27" s="110"/>
      <c r="F27" s="110"/>
      <c r="G27" s="69" t="s">
        <v>33</v>
      </c>
      <c r="H27" s="63">
        <v>1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Y27" s="1"/>
    </row>
    <row r="28" spans="1:25" s="7" customFormat="1" ht="14" x14ac:dyDescent="0.3">
      <c r="B28"/>
      <c r="C28" s="109" t="s">
        <v>20</v>
      </c>
      <c r="D28" s="109"/>
      <c r="E28" s="109"/>
      <c r="F28" s="109"/>
      <c r="G28" s="59" t="s">
        <v>20</v>
      </c>
      <c r="H28" s="63">
        <v>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5" s="7" customFormat="1" ht="15.5" x14ac:dyDescent="0.35">
      <c r="A29" s="67" t="s">
        <v>32</v>
      </c>
      <c r="B29"/>
      <c r="C29" s="109"/>
      <c r="D29" s="109"/>
      <c r="E29" s="109"/>
      <c r="F29" s="109"/>
      <c r="G29" s="60"/>
      <c r="H29" s="63">
        <v>3</v>
      </c>
    </row>
    <row r="30" spans="1:25" s="7" customFormat="1" ht="14" x14ac:dyDescent="0.3">
      <c r="A30" s="57"/>
      <c r="B30"/>
      <c r="C30" s="109"/>
      <c r="D30" s="109"/>
      <c r="E30" s="109"/>
      <c r="F30" s="109"/>
      <c r="G30" s="60"/>
      <c r="H30" s="63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5" s="7" customFormat="1" ht="14" x14ac:dyDescent="0.3">
      <c r="A31" s="57"/>
      <c r="B31"/>
      <c r="C31" s="109"/>
      <c r="D31" s="109"/>
      <c r="E31" s="109"/>
      <c r="F31" s="109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63"/>
      <c r="D32" s="29"/>
      <c r="E32" s="29"/>
      <c r="F32" s="29"/>
      <c r="G32" s="70" t="s">
        <v>38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5.5" x14ac:dyDescent="0.35">
      <c r="C33" s="30"/>
      <c r="D33" s="31"/>
      <c r="E33" s="31"/>
      <c r="F33" s="32"/>
      <c r="G33" s="70" t="s">
        <v>35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5.5" x14ac:dyDescent="0.35">
      <c r="A34" s="67" t="s">
        <v>18</v>
      </c>
      <c r="B34"/>
      <c r="C34" s="110"/>
      <c r="D34" s="110"/>
      <c r="E34" s="110"/>
      <c r="F34" s="110"/>
      <c r="G34" s="70" t="s">
        <v>37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4" x14ac:dyDescent="0.3">
      <c r="C35" s="110"/>
      <c r="D35" s="110"/>
      <c r="E35" s="110"/>
      <c r="F35" s="110"/>
      <c r="G35" s="58"/>
      <c r="H35" s="29"/>
      <c r="I35" s="61"/>
    </row>
    <row r="36" spans="1:20" ht="15.5" x14ac:dyDescent="0.35">
      <c r="A36" s="68" t="s">
        <v>36</v>
      </c>
      <c r="B36" s="53"/>
      <c r="C36" s="110"/>
      <c r="D36" s="110"/>
      <c r="E36" s="110"/>
      <c r="F36" s="110"/>
      <c r="G36" s="70" t="s">
        <v>22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4" x14ac:dyDescent="0.3">
      <c r="C37" s="110"/>
      <c r="D37" s="110"/>
      <c r="E37" s="110"/>
      <c r="F37" s="110"/>
      <c r="G37" s="5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4" x14ac:dyDescent="0.3">
      <c r="A38" s="53" t="s">
        <v>21</v>
      </c>
      <c r="B38" s="53"/>
      <c r="C38" s="104" t="s">
        <v>43</v>
      </c>
      <c r="D38" s="105"/>
      <c r="E38" s="105"/>
      <c r="F38" s="106"/>
      <c r="G38" s="5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4" x14ac:dyDescent="0.3">
      <c r="A39" s="54"/>
      <c r="B39" s="54"/>
      <c r="C39" s="55"/>
      <c r="D39" s="31"/>
      <c r="E39" s="31"/>
      <c r="F39" s="32"/>
      <c r="G39" s="5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4" x14ac:dyDescent="0.3">
      <c r="C40" s="3"/>
      <c r="D40" s="4"/>
      <c r="E40" s="4"/>
      <c r="F40" s="5"/>
      <c r="G40" s="5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x14ac:dyDescent="0.3">
      <c r="H41" s="56"/>
      <c r="I41" s="62"/>
    </row>
  </sheetData>
  <mergeCells count="27"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30:T30"/>
    <mergeCell ref="C34:F34"/>
    <mergeCell ref="C35:F35"/>
    <mergeCell ref="C36:F36"/>
    <mergeCell ref="C37:F37"/>
    <mergeCell ref="H36:T36"/>
    <mergeCell ref="H37:T37"/>
    <mergeCell ref="H34:T34"/>
    <mergeCell ref="G3:M3"/>
    <mergeCell ref="G4:M4"/>
    <mergeCell ref="H38:T38"/>
    <mergeCell ref="H39:T39"/>
    <mergeCell ref="H40:T40"/>
    <mergeCell ref="H32:T32"/>
  </mergeCells>
  <phoneticPr fontId="0" type="noConversion"/>
  <conditionalFormatting sqref="L9:M9">
    <cfRule type="cellIs" dxfId="39" priority="19" stopIfTrue="1" operator="between">
      <formula>1</formula>
      <formula>300</formula>
    </cfRule>
    <cfRule type="cellIs" dxfId="38" priority="20" stopIfTrue="1" operator="lessThanOrEqual">
      <formula>0</formula>
    </cfRule>
  </conditionalFormatting>
  <conditionalFormatting sqref="H9:K9">
    <cfRule type="cellIs" dxfId="37" priority="17" stopIfTrue="1" operator="between">
      <formula>1</formula>
      <formula>300</formula>
    </cfRule>
    <cfRule type="cellIs" dxfId="36" priority="18" stopIfTrue="1" operator="lessThanOrEqual">
      <formula>0</formula>
    </cfRule>
  </conditionalFormatting>
  <conditionalFormatting sqref="L10:M10">
    <cfRule type="cellIs" dxfId="35" priority="15" stopIfTrue="1" operator="between">
      <formula>1</formula>
      <formula>300</formula>
    </cfRule>
    <cfRule type="cellIs" dxfId="34" priority="16" stopIfTrue="1" operator="lessThanOrEqual">
      <formula>0</formula>
    </cfRule>
  </conditionalFormatting>
  <conditionalFormatting sqref="H10:K10">
    <cfRule type="cellIs" dxfId="33" priority="13" stopIfTrue="1" operator="between">
      <formula>1</formula>
      <formula>300</formula>
    </cfRule>
    <cfRule type="cellIs" dxfId="32" priority="14" stopIfTrue="1" operator="lessThanOrEqual">
      <formula>0</formula>
    </cfRule>
  </conditionalFormatting>
  <conditionalFormatting sqref="L11:M11">
    <cfRule type="cellIs" dxfId="31" priority="11" stopIfTrue="1" operator="between">
      <formula>1</formula>
      <formula>300</formula>
    </cfRule>
    <cfRule type="cellIs" dxfId="30" priority="12" stopIfTrue="1" operator="lessThanOrEqual">
      <formula>0</formula>
    </cfRule>
  </conditionalFormatting>
  <conditionalFormatting sqref="H11:K11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L12:M12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2:K12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L13:M13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13:K13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 xr:uid="{00000000-0002-0000-0000-000000000000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 xr:uid="{6CEE554E-D543-E743-B5E8-0D7FE209FC11}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93D7-65FD-2C4C-A7CF-63915E78D894}">
  <sheetPr>
    <pageSetUpPr autoPageBreaks="0" fitToPage="1"/>
  </sheetPr>
  <dimension ref="A1:Y41"/>
  <sheetViews>
    <sheetView showGridLines="0" showRowColHeaders="0" showZeros="0" showOutlineSymbols="0" zoomScaleSheetLayoutView="75" zoomScalePageLayoutView="120" workbookViewId="0">
      <selection activeCell="A9" sqref="A9"/>
    </sheetView>
  </sheetViews>
  <sheetFormatPr baseColWidth="10" defaultColWidth="9.1796875" defaultRowHeight="13" x14ac:dyDescent="0.3"/>
  <cols>
    <col min="1" max="1" width="6.36328125" style="2" customWidth="1"/>
    <col min="2" max="2" width="8.6328125" style="2" customWidth="1"/>
    <col min="3" max="3" width="6.36328125" style="38" customWidth="1"/>
    <col min="4" max="4" width="10.6328125" style="2" customWidth="1"/>
    <col min="5" max="5" width="3.81640625" style="2" customWidth="1"/>
    <col min="6" max="6" width="27.6328125" style="6" customWidth="1"/>
    <col min="7" max="7" width="20.36328125" style="6" customWidth="1"/>
    <col min="8" max="8" width="7.1796875" style="2" customWidth="1"/>
    <col min="9" max="9" width="7.1796875" style="45" customWidth="1"/>
    <col min="10" max="13" width="7.1796875" style="2" customWidth="1"/>
    <col min="14" max="16" width="7.6328125" style="2" customWidth="1"/>
    <col min="17" max="17" width="10.6328125" style="40" customWidth="1"/>
    <col min="18" max="18" width="11.36328125" style="40" customWidth="1"/>
    <col min="19" max="20" width="5.6328125" style="40" customWidth="1"/>
    <col min="21" max="21" width="14.1796875" style="5" customWidth="1"/>
    <col min="22" max="22" width="0" style="5" hidden="1" customWidth="1"/>
    <col min="23" max="16384" width="9.1796875" style="5"/>
  </cols>
  <sheetData>
    <row r="1" spans="1:24" ht="53.25" customHeight="1" x14ac:dyDescent="1.2">
      <c r="F1" s="111" t="s">
        <v>39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24" ht="24.75" customHeight="1" x14ac:dyDescent="0.8">
      <c r="F2" s="112" t="s">
        <v>34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4" spans="1:24" ht="12" customHeight="1" x14ac:dyDescent="0.3"/>
    <row r="5" spans="1:24" s="7" customFormat="1" ht="15.5" x14ac:dyDescent="0.35">
      <c r="A5" s="36"/>
      <c r="B5" s="71" t="s">
        <v>27</v>
      </c>
      <c r="C5" s="113" t="s">
        <v>20</v>
      </c>
      <c r="D5" s="113"/>
      <c r="E5" s="113"/>
      <c r="F5" s="113"/>
      <c r="G5" s="72" t="s">
        <v>0</v>
      </c>
      <c r="H5" s="114"/>
      <c r="I5" s="114"/>
      <c r="J5" s="114"/>
      <c r="K5" s="114"/>
      <c r="L5" s="71" t="s">
        <v>1</v>
      </c>
      <c r="M5" s="115"/>
      <c r="N5" s="115"/>
      <c r="O5" s="115"/>
      <c r="P5" s="115"/>
      <c r="Q5" s="71" t="s">
        <v>2</v>
      </c>
      <c r="R5" s="96">
        <v>43102</v>
      </c>
      <c r="S5" s="73" t="s">
        <v>24</v>
      </c>
      <c r="T5" s="92">
        <v>2</v>
      </c>
    </row>
    <row r="7" spans="1:24" s="1" customFormat="1" x14ac:dyDescent="0.3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3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" customHeight="1" x14ac:dyDescent="0.3">
      <c r="A9" s="103"/>
      <c r="B9" s="74"/>
      <c r="C9" s="75"/>
      <c r="D9" s="76"/>
      <c r="E9" s="94"/>
      <c r="F9" s="77"/>
      <c r="G9" s="77"/>
      <c r="H9" s="85"/>
      <c r="I9" s="93"/>
      <c r="J9" s="86"/>
      <c r="K9" s="78"/>
      <c r="L9" s="79"/>
      <c r="M9" s="79"/>
      <c r="N9" s="80">
        <f t="shared" ref="N9:N24" si="0">IF(MAX(H9:J9)&lt;0,0,TRUNC(MAX(H9:J9)/1)*1)</f>
        <v>0</v>
      </c>
      <c r="O9" s="80">
        <f t="shared" ref="O9:O24" si="1">IF(MAX(K9:M9)&lt;0,0,TRUNC(MAX(K9:M9)/1)*1)</f>
        <v>0</v>
      </c>
      <c r="P9" s="80">
        <f t="shared" ref="P9:P23" si="2">IF(N9=0,0,IF(O9=0,0,SUM(N9:O9)))</f>
        <v>0</v>
      </c>
      <c r="Q9" s="81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81">
        <f>IF(OR(D9="",B9="",V9=""),0,IF(OR(C9="UM",C9="JM",C9="SM",C9="UK",C9="JK",C9="SK"),"",Q9*(IF(ABS(1900-YEAR((V9+1)-D9))&lt;29,0,(VLOOKUP((YEAR(V9)-YEAR(D9)),'Meltzer-Malone'!$A$3:$B$63,2))))))</f>
        <v>0</v>
      </c>
      <c r="S9" s="82"/>
      <c r="T9" s="83"/>
      <c r="U9" s="84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/>
      </c>
      <c r="V9" s="95">
        <f>R5</f>
        <v>43102</v>
      </c>
      <c r="W9" s="64"/>
      <c r="X9" s="64"/>
    </row>
    <row r="10" spans="1:24" s="10" customFormat="1" ht="20" customHeight="1" x14ac:dyDescent="0.3">
      <c r="A10" s="103"/>
      <c r="B10" s="74"/>
      <c r="C10" s="75"/>
      <c r="D10" s="76"/>
      <c r="E10" s="94"/>
      <c r="F10" s="77"/>
      <c r="G10" s="77"/>
      <c r="H10" s="85"/>
      <c r="I10" s="93"/>
      <c r="J10" s="86"/>
      <c r="K10" s="78"/>
      <c r="L10" s="79"/>
      <c r="M10" s="79"/>
      <c r="N10" s="80">
        <f t="shared" si="0"/>
        <v>0</v>
      </c>
      <c r="O10" s="80">
        <f t="shared" si="1"/>
        <v>0</v>
      </c>
      <c r="P10" s="80">
        <f t="shared" si="2"/>
        <v>0</v>
      </c>
      <c r="Q10" s="81" t="str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81">
        <f>IF(OR(D10="",B10="",V10=""),0,IF(OR(C10="UM",C10="JM",C10="SM",C10="UK",C10="JK",C10="SK"),"",Q10*(IF(ABS(1900-YEAR((V10+1)-D10))&lt;29,0,(VLOOKUP((YEAR(V10)-YEAR(D10)),'Meltzer-Malone'!$A$3:$B$63,2))))))</f>
        <v>0</v>
      </c>
      <c r="S10" s="87"/>
      <c r="T10" s="88"/>
      <c r="U10" s="84" t="str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/>
      </c>
      <c r="V10" s="95">
        <f>R5</f>
        <v>43102</v>
      </c>
      <c r="W10" s="64"/>
      <c r="X10" s="64"/>
    </row>
    <row r="11" spans="1:24" s="10" customFormat="1" ht="20" customHeight="1" x14ac:dyDescent="0.3">
      <c r="A11" s="103"/>
      <c r="B11" s="74"/>
      <c r="C11" s="75"/>
      <c r="D11" s="76"/>
      <c r="E11" s="94"/>
      <c r="F11" s="77"/>
      <c r="G11" s="77"/>
      <c r="H11" s="85"/>
      <c r="I11" s="93"/>
      <c r="J11" s="86"/>
      <c r="K11" s="78"/>
      <c r="L11" s="79"/>
      <c r="M11" s="79"/>
      <c r="N11" s="80">
        <f t="shared" si="0"/>
        <v>0</v>
      </c>
      <c r="O11" s="80">
        <f t="shared" si="1"/>
        <v>0</v>
      </c>
      <c r="P11" s="80">
        <f t="shared" si="2"/>
        <v>0</v>
      </c>
      <c r="Q11" s="81" t="str">
        <f t="shared" si="3"/>
        <v/>
      </c>
      <c r="R11" s="81">
        <f>IF(OR(D11="",B11="",V11=""),0,IF(OR(C11="UM",C11="JM",C11="SM",C11="UK",C11="JK",C11="SK"),"",Q11*(IF(ABS(1900-YEAR((V11+1)-D11))&lt;29,0,(VLOOKUP((YEAR(V11)-YEAR(D11)),'Meltzer-Malone'!$A$3:$B$63,2))))))</f>
        <v>0</v>
      </c>
      <c r="S11" s="87"/>
      <c r="T11" s="88"/>
      <c r="U11" s="84" t="str">
        <f t="shared" si="4"/>
        <v/>
      </c>
      <c r="V11" s="95">
        <f>R5</f>
        <v>43102</v>
      </c>
      <c r="W11" s="64"/>
      <c r="X11" s="64"/>
    </row>
    <row r="12" spans="1:24" s="10" customFormat="1" ht="20" customHeight="1" x14ac:dyDescent="0.3">
      <c r="A12" s="103"/>
      <c r="B12" s="74"/>
      <c r="C12" s="75"/>
      <c r="D12" s="76"/>
      <c r="E12" s="94"/>
      <c r="F12" s="77"/>
      <c r="G12" s="77"/>
      <c r="H12" s="85"/>
      <c r="I12" s="93"/>
      <c r="J12" s="86"/>
      <c r="K12" s="78"/>
      <c r="L12" s="79"/>
      <c r="M12" s="79"/>
      <c r="N12" s="80">
        <f t="shared" si="0"/>
        <v>0</v>
      </c>
      <c r="O12" s="80">
        <f t="shared" si="1"/>
        <v>0</v>
      </c>
      <c r="P12" s="80">
        <f t="shared" si="2"/>
        <v>0</v>
      </c>
      <c r="Q12" s="81" t="str">
        <f t="shared" si="3"/>
        <v/>
      </c>
      <c r="R12" s="81">
        <f>IF(OR(D12="",B12="",V12=""),0,IF(OR(C12="UM",C12="JM",C12="SM",C12="UK",C12="JK",C12="SK"),"",Q12*(IF(ABS(1900-YEAR((V12+1)-D12))&lt;29,0,(VLOOKUP((YEAR(V12)-YEAR(D12)),'Meltzer-Malone'!$A$3:$B$63,2))))))</f>
        <v>0</v>
      </c>
      <c r="S12" s="87"/>
      <c r="T12" s="88" t="s">
        <v>20</v>
      </c>
      <c r="U12" s="84" t="str">
        <f t="shared" si="4"/>
        <v/>
      </c>
      <c r="V12" s="95">
        <f>R5</f>
        <v>43102</v>
      </c>
      <c r="W12" s="64"/>
      <c r="X12" s="64"/>
    </row>
    <row r="13" spans="1:24" s="10" customFormat="1" ht="20" customHeight="1" x14ac:dyDescent="0.3">
      <c r="A13" s="103"/>
      <c r="B13" s="74"/>
      <c r="C13" s="75"/>
      <c r="D13" s="76"/>
      <c r="E13" s="94"/>
      <c r="F13" s="77"/>
      <c r="G13" s="77"/>
      <c r="H13" s="85"/>
      <c r="I13" s="93"/>
      <c r="J13" s="86"/>
      <c r="K13" s="78"/>
      <c r="L13" s="79"/>
      <c r="M13" s="79"/>
      <c r="N13" s="80">
        <f t="shared" si="0"/>
        <v>0</v>
      </c>
      <c r="O13" s="80">
        <f t="shared" si="1"/>
        <v>0</v>
      </c>
      <c r="P13" s="80">
        <f t="shared" si="2"/>
        <v>0</v>
      </c>
      <c r="Q13" s="81" t="str">
        <f t="shared" si="3"/>
        <v/>
      </c>
      <c r="R13" s="81">
        <f>IF(OR(D13="",B13="",V13=""),0,IF(OR(C13="UM",C13="JM",C13="SM",C13="UK",C13="JK",C13="SK"),"",Q13*(IF(ABS(1900-YEAR((V13+1)-D13))&lt;29,0,(VLOOKUP((YEAR(V13)-YEAR(D13)),'Meltzer-Malone'!$A$3:$B$63,2))))))</f>
        <v>0</v>
      </c>
      <c r="S13" s="87"/>
      <c r="T13" s="88" t="s">
        <v>20</v>
      </c>
      <c r="U13" s="84" t="str">
        <f t="shared" si="4"/>
        <v/>
      </c>
      <c r="V13" s="95">
        <f>R5</f>
        <v>43102</v>
      </c>
      <c r="W13" s="64"/>
      <c r="X13" s="64"/>
    </row>
    <row r="14" spans="1:24" s="10" customFormat="1" ht="20" customHeight="1" x14ac:dyDescent="0.3">
      <c r="A14" s="103"/>
      <c r="B14" s="74"/>
      <c r="C14" s="75"/>
      <c r="D14" s="76"/>
      <c r="E14" s="94"/>
      <c r="F14" s="97"/>
      <c r="G14" s="77"/>
      <c r="H14" s="98"/>
      <c r="I14" s="99"/>
      <c r="J14" s="100"/>
      <c r="K14" s="101"/>
      <c r="L14" s="102"/>
      <c r="M14" s="102"/>
      <c r="N14" s="80">
        <f t="shared" si="0"/>
        <v>0</v>
      </c>
      <c r="O14" s="80">
        <f t="shared" si="1"/>
        <v>0</v>
      </c>
      <c r="P14" s="80">
        <f t="shared" si="2"/>
        <v>0</v>
      </c>
      <c r="Q14" s="81" t="str">
        <f t="shared" si="3"/>
        <v/>
      </c>
      <c r="R14" s="81">
        <f>IF(OR(D14="",B14="",V14=""),0,IF(OR(C14="UM",C14="JM",C14="SM",C14="UK",C14="JK",C14="SK"),"",Q14*(IF(ABS(1900-YEAR((V14+1)-D14))&lt;29,0,(VLOOKUP((YEAR(V14)-YEAR(D14)),'Meltzer-Malone'!$A$3:$B$63,2))))))</f>
        <v>0</v>
      </c>
      <c r="S14" s="87"/>
      <c r="T14" s="88" t="s">
        <v>20</v>
      </c>
      <c r="U14" s="84" t="str">
        <f t="shared" si="4"/>
        <v/>
      </c>
      <c r="V14" s="95">
        <f>R5</f>
        <v>43102</v>
      </c>
      <c r="W14" s="64"/>
      <c r="X14" s="64"/>
    </row>
    <row r="15" spans="1:24" s="10" customFormat="1" ht="20" customHeight="1" x14ac:dyDescent="0.3">
      <c r="A15" s="103"/>
      <c r="B15" s="74"/>
      <c r="C15" s="75"/>
      <c r="D15" s="76"/>
      <c r="E15" s="94"/>
      <c r="F15" s="97"/>
      <c r="G15" s="77"/>
      <c r="H15" s="98"/>
      <c r="I15" s="99"/>
      <c r="J15" s="100"/>
      <c r="K15" s="101"/>
      <c r="L15" s="102"/>
      <c r="M15" s="102"/>
      <c r="N15" s="80">
        <f t="shared" si="0"/>
        <v>0</v>
      </c>
      <c r="O15" s="80">
        <f t="shared" si="1"/>
        <v>0</v>
      </c>
      <c r="P15" s="80">
        <f t="shared" si="2"/>
        <v>0</v>
      </c>
      <c r="Q15" s="81" t="str">
        <f t="shared" si="3"/>
        <v/>
      </c>
      <c r="R15" s="81">
        <f>IF(OR(D15="",B15="",V15=""),0,IF(OR(C15="UM",C15="JM",C15="SM",C15="UK",C15="JK",C15="SK"),"",Q15*(IF(ABS(1900-YEAR((V15+1)-D15))&lt;29,0,(VLOOKUP((YEAR(V15)-YEAR(D15)),'Meltzer-Malone'!$A$3:$B$63,2))))))</f>
        <v>0</v>
      </c>
      <c r="S15" s="87"/>
      <c r="T15" s="88"/>
      <c r="U15" s="84" t="str">
        <f t="shared" si="4"/>
        <v/>
      </c>
      <c r="V15" s="95">
        <f>R5</f>
        <v>43102</v>
      </c>
      <c r="W15" s="64"/>
      <c r="X15" s="64"/>
    </row>
    <row r="16" spans="1:24" s="10" customFormat="1" ht="20" customHeight="1" x14ac:dyDescent="0.3">
      <c r="A16" s="103"/>
      <c r="B16" s="74"/>
      <c r="C16" s="75"/>
      <c r="D16" s="76"/>
      <c r="E16" s="94"/>
      <c r="F16" s="97"/>
      <c r="G16" s="77"/>
      <c r="H16" s="98"/>
      <c r="I16" s="99"/>
      <c r="J16" s="100"/>
      <c r="K16" s="101"/>
      <c r="L16" s="102"/>
      <c r="M16" s="102"/>
      <c r="N16" s="80">
        <f t="shared" si="0"/>
        <v>0</v>
      </c>
      <c r="O16" s="80">
        <f t="shared" si="1"/>
        <v>0</v>
      </c>
      <c r="P16" s="80">
        <f t="shared" si="2"/>
        <v>0</v>
      </c>
      <c r="Q16" s="81" t="str">
        <f t="shared" si="3"/>
        <v/>
      </c>
      <c r="R16" s="81">
        <f>IF(OR(D16="",B16="",V16=""),0,IF(OR(C16="UM",C16="JM",C16="SM",C16="UK",C16="JK",C16="SK"),"",Q16*(IF(ABS(1900-YEAR((V16+1)-D16))&lt;29,0,(VLOOKUP((YEAR(V16)-YEAR(D16)),'Meltzer-Malone'!$A$3:$B$63,2))))))</f>
        <v>0</v>
      </c>
      <c r="S16" s="87"/>
      <c r="T16" s="88"/>
      <c r="U16" s="84" t="str">
        <f t="shared" si="4"/>
        <v/>
      </c>
      <c r="V16" s="95">
        <f>R5</f>
        <v>43102</v>
      </c>
      <c r="W16" s="64"/>
      <c r="X16" s="64"/>
    </row>
    <row r="17" spans="1:25" s="10" customFormat="1" ht="20" customHeight="1" x14ac:dyDescent="0.3">
      <c r="A17" s="103"/>
      <c r="B17" s="74"/>
      <c r="C17" s="75"/>
      <c r="D17" s="76"/>
      <c r="E17" s="94"/>
      <c r="F17" s="97"/>
      <c r="G17" s="77"/>
      <c r="H17" s="98"/>
      <c r="I17" s="99"/>
      <c r="J17" s="100"/>
      <c r="K17" s="101"/>
      <c r="L17" s="102"/>
      <c r="M17" s="102"/>
      <c r="N17" s="80">
        <f t="shared" si="0"/>
        <v>0</v>
      </c>
      <c r="O17" s="80">
        <f t="shared" si="1"/>
        <v>0</v>
      </c>
      <c r="P17" s="80">
        <f t="shared" si="2"/>
        <v>0</v>
      </c>
      <c r="Q17" s="81" t="str">
        <f t="shared" si="3"/>
        <v/>
      </c>
      <c r="R17" s="81">
        <f>IF(OR(D17="",B17="",V17=""),0,IF(OR(C17="UM",C17="JM",C17="SM",C17="UK",C17="JK",C17="SK"),"",Q17*(IF(ABS(1900-YEAR((V17+1)-D17))&lt;29,0,(VLOOKUP((YEAR(V17)-YEAR(D17)),'Meltzer-Malone'!$A$3:$B$63,2))))))</f>
        <v>0</v>
      </c>
      <c r="S17" s="87"/>
      <c r="T17" s="88"/>
      <c r="U17" s="84" t="str">
        <f t="shared" si="4"/>
        <v/>
      </c>
      <c r="V17" s="95">
        <f>R5</f>
        <v>43102</v>
      </c>
      <c r="W17" s="64"/>
      <c r="X17" s="64"/>
    </row>
    <row r="18" spans="1:25" s="10" customFormat="1" ht="20" customHeight="1" x14ac:dyDescent="0.3">
      <c r="A18" s="103"/>
      <c r="B18" s="74"/>
      <c r="C18" s="75"/>
      <c r="D18" s="76"/>
      <c r="E18" s="94"/>
      <c r="F18" s="97"/>
      <c r="G18" s="77"/>
      <c r="H18" s="98"/>
      <c r="I18" s="99"/>
      <c r="J18" s="100"/>
      <c r="K18" s="101"/>
      <c r="L18" s="102"/>
      <c r="M18" s="102"/>
      <c r="N18" s="80">
        <f t="shared" si="0"/>
        <v>0</v>
      </c>
      <c r="O18" s="80">
        <f t="shared" si="1"/>
        <v>0</v>
      </c>
      <c r="P18" s="80">
        <f t="shared" si="2"/>
        <v>0</v>
      </c>
      <c r="Q18" s="81" t="str">
        <f t="shared" si="3"/>
        <v/>
      </c>
      <c r="R18" s="81">
        <f>IF(OR(D18="",B18="",V18=""),0,IF(OR(C18="UM",C18="JM",C18="SM",C18="UK",C18="JK",C18="SK"),"",Q18*(IF(ABS(1900-YEAR((V18+1)-D18))&lt;29,0,(VLOOKUP((YEAR(V18)-YEAR(D18)),'Meltzer-Malone'!$A$3:$B$63,2))))))</f>
        <v>0</v>
      </c>
      <c r="S18" s="87"/>
      <c r="T18" s="88" t="s">
        <v>20</v>
      </c>
      <c r="U18" s="84" t="str">
        <f t="shared" si="4"/>
        <v/>
      </c>
      <c r="V18" s="95">
        <f>R5</f>
        <v>43102</v>
      </c>
      <c r="W18" s="64"/>
      <c r="X18" s="64"/>
    </row>
    <row r="19" spans="1:25" s="10" customFormat="1" ht="20" customHeight="1" x14ac:dyDescent="0.3">
      <c r="A19" s="103"/>
      <c r="B19" s="74"/>
      <c r="C19" s="75"/>
      <c r="D19" s="76"/>
      <c r="E19" s="94"/>
      <c r="F19" s="97"/>
      <c r="G19" s="77"/>
      <c r="H19" s="98"/>
      <c r="I19" s="99"/>
      <c r="J19" s="100"/>
      <c r="K19" s="101"/>
      <c r="L19" s="102"/>
      <c r="M19" s="102"/>
      <c r="N19" s="80">
        <f t="shared" si="0"/>
        <v>0</v>
      </c>
      <c r="O19" s="80">
        <f t="shared" si="1"/>
        <v>0</v>
      </c>
      <c r="P19" s="80">
        <f t="shared" si="2"/>
        <v>0</v>
      </c>
      <c r="Q19" s="81" t="str">
        <f t="shared" si="3"/>
        <v/>
      </c>
      <c r="R19" s="81">
        <f>IF(OR(D19="",B19="",V19=""),0,IF(OR(C19="UM",C19="JM",C19="SM",C19="UK",C19="JK",C19="SK"),"",Q19*(IF(ABS(1900-YEAR((V19+1)-D19))&lt;29,0,(VLOOKUP((YEAR(V19)-YEAR(D19)),'Meltzer-Malone'!$A$3:$B$63,2))))))</f>
        <v>0</v>
      </c>
      <c r="S19" s="87"/>
      <c r="T19" s="88"/>
      <c r="U19" s="84" t="str">
        <f t="shared" si="4"/>
        <v/>
      </c>
      <c r="V19" s="95">
        <f>R5</f>
        <v>43102</v>
      </c>
      <c r="W19" s="64"/>
      <c r="X19" s="64"/>
    </row>
    <row r="20" spans="1:25" s="10" customFormat="1" ht="20" customHeight="1" x14ac:dyDescent="0.3">
      <c r="A20" s="103"/>
      <c r="B20" s="74"/>
      <c r="C20" s="75"/>
      <c r="D20" s="76"/>
      <c r="E20" s="94"/>
      <c r="F20" s="97"/>
      <c r="G20" s="77"/>
      <c r="H20" s="98"/>
      <c r="I20" s="99"/>
      <c r="J20" s="100"/>
      <c r="K20" s="101"/>
      <c r="L20" s="102"/>
      <c r="M20" s="102"/>
      <c r="N20" s="80">
        <f t="shared" si="0"/>
        <v>0</v>
      </c>
      <c r="O20" s="80">
        <f t="shared" si="1"/>
        <v>0</v>
      </c>
      <c r="P20" s="80">
        <f t="shared" si="2"/>
        <v>0</v>
      </c>
      <c r="Q20" s="81" t="str">
        <f t="shared" si="3"/>
        <v/>
      </c>
      <c r="R20" s="81">
        <f>IF(OR(D20="",B20="",V20=""),0,IF(OR(C20="UM",C20="JM",C20="SM",C20="UK",C20="JK",C20="SK"),"",Q20*(IF(ABS(1900-YEAR((V20+1)-D20))&lt;29,0,(VLOOKUP((YEAR(V20)-YEAR(D20)),'Meltzer-Malone'!$A$3:$B$63,2))))))</f>
        <v>0</v>
      </c>
      <c r="S20" s="87"/>
      <c r="T20" s="88"/>
      <c r="U20" s="84" t="str">
        <f t="shared" si="4"/>
        <v/>
      </c>
      <c r="V20" s="95">
        <f>R5</f>
        <v>43102</v>
      </c>
      <c r="W20" s="64"/>
      <c r="X20" s="64"/>
      <c r="Y20" s="1"/>
    </row>
    <row r="21" spans="1:25" s="10" customFormat="1" ht="20" customHeight="1" x14ac:dyDescent="0.3">
      <c r="A21" s="103"/>
      <c r="B21" s="74"/>
      <c r="C21" s="75"/>
      <c r="D21" s="76"/>
      <c r="E21" s="94"/>
      <c r="F21" s="97"/>
      <c r="G21" s="77"/>
      <c r="H21" s="98"/>
      <c r="I21" s="99"/>
      <c r="J21" s="100"/>
      <c r="K21" s="101"/>
      <c r="L21" s="102"/>
      <c r="M21" s="102"/>
      <c r="N21" s="80">
        <f t="shared" si="0"/>
        <v>0</v>
      </c>
      <c r="O21" s="80">
        <f t="shared" si="1"/>
        <v>0</v>
      </c>
      <c r="P21" s="80">
        <f t="shared" si="2"/>
        <v>0</v>
      </c>
      <c r="Q21" s="81" t="str">
        <f t="shared" si="3"/>
        <v/>
      </c>
      <c r="R21" s="81">
        <f>IF(OR(D21="",B21="",V21=""),0,IF(OR(C21="UM",C21="JM",C21="SM",C21="UK",C21="JK",C21="SK"),"",Q21*(IF(ABS(1900-YEAR((V21+1)-D21))&lt;29,0,(VLOOKUP((YEAR(V21)-YEAR(D21)),'Meltzer-Malone'!$A$3:$B$63,2))))))</f>
        <v>0</v>
      </c>
      <c r="S21" s="87"/>
      <c r="T21" s="88"/>
      <c r="U21" s="84" t="str">
        <f t="shared" si="4"/>
        <v/>
      </c>
      <c r="V21" s="95">
        <f>R5</f>
        <v>43102</v>
      </c>
      <c r="W21" s="64"/>
      <c r="X21" s="64"/>
      <c r="Y21" s="1"/>
    </row>
    <row r="22" spans="1:25" s="10" customFormat="1" ht="20" customHeight="1" x14ac:dyDescent="0.3">
      <c r="A22" s="103"/>
      <c r="B22" s="74"/>
      <c r="C22" s="75"/>
      <c r="D22" s="76"/>
      <c r="E22" s="94"/>
      <c r="F22" s="97"/>
      <c r="G22" s="77"/>
      <c r="H22" s="98"/>
      <c r="I22" s="99"/>
      <c r="J22" s="100"/>
      <c r="K22" s="101"/>
      <c r="L22" s="102"/>
      <c r="M22" s="102"/>
      <c r="N22" s="80">
        <f t="shared" si="0"/>
        <v>0</v>
      </c>
      <c r="O22" s="80">
        <f t="shared" si="1"/>
        <v>0</v>
      </c>
      <c r="P22" s="80">
        <f t="shared" si="2"/>
        <v>0</v>
      </c>
      <c r="Q22" s="81" t="str">
        <f t="shared" si="3"/>
        <v/>
      </c>
      <c r="R22" s="81">
        <f>IF(OR(D22="",B22="",V22=""),0,IF(OR(C22="UM",C22="JM",C22="SM",C22="UK",C22="JK",C22="SK"),"",Q22*(IF(ABS(1900-YEAR((V22+1)-D22))&lt;29,0,(VLOOKUP((YEAR(V22)-YEAR(D22)),'Meltzer-Malone'!$A$3:$B$63,2))))))</f>
        <v>0</v>
      </c>
      <c r="S22" s="87"/>
      <c r="T22" s="88"/>
      <c r="U22" s="84" t="str">
        <f t="shared" si="4"/>
        <v/>
      </c>
      <c r="V22" s="95">
        <f>R5</f>
        <v>43102</v>
      </c>
      <c r="W22" s="64"/>
      <c r="X22" s="64"/>
      <c r="Y22" s="1"/>
    </row>
    <row r="23" spans="1:25" s="10" customFormat="1" ht="20" customHeight="1" x14ac:dyDescent="0.3">
      <c r="A23" s="103"/>
      <c r="B23" s="74"/>
      <c r="C23" s="75"/>
      <c r="D23" s="76"/>
      <c r="E23" s="94"/>
      <c r="F23" s="97"/>
      <c r="G23" s="77"/>
      <c r="H23" s="98"/>
      <c r="I23" s="99"/>
      <c r="J23" s="100"/>
      <c r="K23" s="101"/>
      <c r="L23" s="102"/>
      <c r="M23" s="102"/>
      <c r="N23" s="80">
        <f t="shared" si="0"/>
        <v>0</v>
      </c>
      <c r="O23" s="80">
        <f t="shared" si="1"/>
        <v>0</v>
      </c>
      <c r="P23" s="80">
        <f t="shared" si="2"/>
        <v>0</v>
      </c>
      <c r="Q23" s="81" t="str">
        <f t="shared" si="3"/>
        <v/>
      </c>
      <c r="R23" s="81">
        <f>IF(OR(D23="",B23="",V23=""),0,IF(OR(C23="UM",C23="JM",C23="SM",C23="UK",C23="JK",C23="SK"),"",Q23*(IF(ABS(1900-YEAR((V23+1)-D23))&lt;29,0,(VLOOKUP((YEAR(V23)-YEAR(D23)),'Meltzer-Malone'!$A$3:$B$63,2))))))</f>
        <v>0</v>
      </c>
      <c r="S23" s="87"/>
      <c r="T23" s="88"/>
      <c r="U23" s="84" t="str">
        <f t="shared" si="4"/>
        <v/>
      </c>
      <c r="V23" s="95">
        <f>R5</f>
        <v>43102</v>
      </c>
      <c r="W23" s="64"/>
      <c r="X23" s="64"/>
      <c r="Y23" s="1"/>
    </row>
    <row r="24" spans="1:25" s="10" customFormat="1" ht="20" customHeight="1" x14ac:dyDescent="0.3">
      <c r="A24" s="103"/>
      <c r="B24" s="74"/>
      <c r="C24" s="75"/>
      <c r="D24" s="76"/>
      <c r="E24" s="94"/>
      <c r="F24" s="97"/>
      <c r="G24" s="77"/>
      <c r="H24" s="98"/>
      <c r="I24" s="99"/>
      <c r="J24" s="100"/>
      <c r="K24" s="101"/>
      <c r="L24" s="102"/>
      <c r="M24" s="102"/>
      <c r="N24" s="80">
        <f t="shared" si="0"/>
        <v>0</v>
      </c>
      <c r="O24" s="80">
        <f t="shared" si="1"/>
        <v>0</v>
      </c>
      <c r="P24" s="89">
        <f>IF(N24=0,0,IF(O24=0,0,SUM(N24:O24)))</f>
        <v>0</v>
      </c>
      <c r="Q24" s="81" t="str">
        <f t="shared" si="3"/>
        <v/>
      </c>
      <c r="R24" s="81">
        <f>IF(OR(D24="",B24="",V24=""),0,IF(OR(C24="UM",C24="JM",C24="SM",C24="UK",C24="JK",C24="SK"),"",Q24*(IF(ABS(1900-YEAR((V24+1)-D24))&lt;29,0,(VLOOKUP((YEAR(V24)-YEAR(D24)),'Meltzer-Malone'!$A$3:$B$63,2))))))</f>
        <v>0</v>
      </c>
      <c r="S24" s="90"/>
      <c r="T24" s="91"/>
      <c r="U24" s="84" t="str">
        <f t="shared" si="4"/>
        <v/>
      </c>
      <c r="V24" s="95">
        <f>R5</f>
        <v>43102</v>
      </c>
      <c r="W24" s="64"/>
      <c r="X24" s="64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7" t="s">
        <v>17</v>
      </c>
      <c r="B27"/>
      <c r="C27" s="110"/>
      <c r="D27" s="110"/>
      <c r="E27" s="110"/>
      <c r="F27" s="110"/>
      <c r="G27" s="69" t="s">
        <v>33</v>
      </c>
      <c r="H27" s="63">
        <v>1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Y27" s="1"/>
    </row>
    <row r="28" spans="1:25" s="7" customFormat="1" ht="14" x14ac:dyDescent="0.3">
      <c r="B28"/>
      <c r="C28" s="109" t="s">
        <v>20</v>
      </c>
      <c r="D28" s="109"/>
      <c r="E28" s="109"/>
      <c r="F28" s="109"/>
      <c r="G28" s="59" t="s">
        <v>20</v>
      </c>
      <c r="H28" s="63">
        <v>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5" s="7" customFormat="1" ht="15.5" x14ac:dyDescent="0.35">
      <c r="A29" s="67" t="s">
        <v>32</v>
      </c>
      <c r="B29"/>
      <c r="C29" s="109"/>
      <c r="D29" s="109"/>
      <c r="E29" s="109"/>
      <c r="F29" s="109"/>
      <c r="G29" s="60"/>
      <c r="H29" s="63">
        <v>3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5" s="7" customFormat="1" ht="14" x14ac:dyDescent="0.3">
      <c r="A30" s="57"/>
      <c r="B30"/>
      <c r="C30" s="109"/>
      <c r="D30" s="109"/>
      <c r="E30" s="109"/>
      <c r="F30" s="109"/>
      <c r="G30" s="60"/>
      <c r="H30" s="63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5" s="7" customFormat="1" ht="14" x14ac:dyDescent="0.3">
      <c r="A31" s="57"/>
      <c r="B31"/>
      <c r="C31" s="109"/>
      <c r="D31" s="109"/>
      <c r="E31" s="109"/>
      <c r="F31" s="109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63"/>
      <c r="D32" s="29"/>
      <c r="E32" s="29"/>
      <c r="F32" s="29"/>
      <c r="G32" s="70" t="s">
        <v>38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5.5" x14ac:dyDescent="0.35">
      <c r="C33" s="30"/>
      <c r="D33" s="31"/>
      <c r="E33" s="31"/>
      <c r="F33" s="32"/>
      <c r="G33" s="70" t="s">
        <v>35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5.5" x14ac:dyDescent="0.35">
      <c r="A34" s="67" t="s">
        <v>18</v>
      </c>
      <c r="B34"/>
      <c r="C34" s="110"/>
      <c r="D34" s="110"/>
      <c r="E34" s="110"/>
      <c r="F34" s="110"/>
      <c r="G34" s="70" t="s">
        <v>37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4" x14ac:dyDescent="0.3">
      <c r="C35" s="110"/>
      <c r="D35" s="110"/>
      <c r="E35" s="110"/>
      <c r="F35" s="110"/>
      <c r="G35" s="58"/>
      <c r="H35" s="29"/>
      <c r="I35" s="61"/>
    </row>
    <row r="36" spans="1:20" ht="15.5" x14ac:dyDescent="0.35">
      <c r="A36" s="68" t="s">
        <v>36</v>
      </c>
      <c r="B36" s="53"/>
      <c r="C36" s="110"/>
      <c r="D36" s="110"/>
      <c r="E36" s="110"/>
      <c r="F36" s="110"/>
      <c r="G36" s="70" t="s">
        <v>22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4" x14ac:dyDescent="0.3">
      <c r="C37" s="110"/>
      <c r="D37" s="110"/>
      <c r="E37" s="110"/>
      <c r="F37" s="110"/>
      <c r="G37" s="5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4" x14ac:dyDescent="0.3">
      <c r="A38" s="53" t="s">
        <v>21</v>
      </c>
      <c r="B38" s="53"/>
      <c r="C38" s="33" t="s">
        <v>43</v>
      </c>
      <c r="D38" s="34"/>
      <c r="E38" s="34"/>
      <c r="F38" s="35"/>
      <c r="G38" s="5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4" x14ac:dyDescent="0.3">
      <c r="A39" s="54"/>
      <c r="B39" s="54"/>
      <c r="C39" s="55"/>
      <c r="D39" s="31"/>
      <c r="E39" s="31"/>
      <c r="F39" s="32"/>
      <c r="G39" s="5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4" x14ac:dyDescent="0.3">
      <c r="C40" s="3"/>
      <c r="D40" s="4"/>
      <c r="E40" s="4"/>
      <c r="F40" s="5"/>
      <c r="G40" s="5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x14ac:dyDescent="0.3">
      <c r="H41" s="56"/>
      <c r="I41" s="62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L9:M9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H9:K9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L10:M10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H10:K10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L11:M11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H11:K11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L12:M12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2:K12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L13:M13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13:K13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13" xr:uid="{605A1E86-798A-A24C-B536-E074B4188E54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 xr:uid="{17D4F4F2-0EB1-B646-859E-0D14360B769C}">
      <formula1>"40,45,49,55,59,61,64,67,71,73,76,81,+81,81+,87,+87,87+,89,96,102,+102,102+,109,+109,109+"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3"/>
  <sheetViews>
    <sheetView workbookViewId="0">
      <selection activeCell="D49" sqref="D49"/>
    </sheetView>
  </sheetViews>
  <sheetFormatPr baseColWidth="10" defaultColWidth="9.1796875" defaultRowHeight="13" x14ac:dyDescent="0.3"/>
  <cols>
    <col min="1" max="1" width="11.36328125" customWidth="1"/>
    <col min="2" max="2" width="11.6328125" style="66" customWidth="1"/>
  </cols>
  <sheetData>
    <row r="1" spans="1:2" x14ac:dyDescent="0.3">
      <c r="A1" t="s">
        <v>40</v>
      </c>
    </row>
    <row r="2" spans="1:2" x14ac:dyDescent="0.3">
      <c r="A2" t="s">
        <v>41</v>
      </c>
      <c r="B2" s="66" t="s">
        <v>11</v>
      </c>
    </row>
    <row r="3" spans="1:2" x14ac:dyDescent="0.3">
      <c r="A3">
        <v>30</v>
      </c>
      <c r="B3" s="66">
        <v>1</v>
      </c>
    </row>
    <row r="4" spans="1:2" x14ac:dyDescent="0.3">
      <c r="A4">
        <v>31</v>
      </c>
      <c r="B4" s="66">
        <v>1.016</v>
      </c>
    </row>
    <row r="5" spans="1:2" x14ac:dyDescent="0.3">
      <c r="A5">
        <v>32</v>
      </c>
      <c r="B5" s="66">
        <v>1.0309999999999999</v>
      </c>
    </row>
    <row r="6" spans="1:2" x14ac:dyDescent="0.3">
      <c r="A6">
        <v>33</v>
      </c>
      <c r="B6" s="66">
        <v>1.046</v>
      </c>
    </row>
    <row r="7" spans="1:2" x14ac:dyDescent="0.3">
      <c r="A7">
        <v>34</v>
      </c>
      <c r="B7" s="66">
        <v>1.0589999999999999</v>
      </c>
    </row>
    <row r="8" spans="1:2" x14ac:dyDescent="0.3">
      <c r="A8">
        <v>35</v>
      </c>
      <c r="B8" s="66">
        <v>1.0720000000000001</v>
      </c>
    </row>
    <row r="9" spans="1:2" x14ac:dyDescent="0.3">
      <c r="A9">
        <v>36</v>
      </c>
      <c r="B9" s="66">
        <v>1.083</v>
      </c>
    </row>
    <row r="10" spans="1:2" x14ac:dyDescent="0.3">
      <c r="A10">
        <v>37</v>
      </c>
      <c r="B10" s="66">
        <v>1.0960000000000001</v>
      </c>
    </row>
    <row r="11" spans="1:2" x14ac:dyDescent="0.3">
      <c r="A11">
        <v>38</v>
      </c>
      <c r="B11" s="66">
        <v>1.109</v>
      </c>
    </row>
    <row r="12" spans="1:2" x14ac:dyDescent="0.3">
      <c r="A12">
        <v>39</v>
      </c>
      <c r="B12" s="66">
        <v>1.1220000000000001</v>
      </c>
    </row>
    <row r="13" spans="1:2" x14ac:dyDescent="0.3">
      <c r="A13">
        <v>40</v>
      </c>
      <c r="B13" s="66">
        <v>1.135</v>
      </c>
    </row>
    <row r="14" spans="1:2" x14ac:dyDescent="0.3">
      <c r="A14">
        <v>41</v>
      </c>
      <c r="B14" s="66">
        <v>1.149</v>
      </c>
    </row>
    <row r="15" spans="1:2" x14ac:dyDescent="0.3">
      <c r="A15">
        <v>42</v>
      </c>
      <c r="B15" s="66">
        <v>1.1619999999999999</v>
      </c>
    </row>
    <row r="16" spans="1:2" x14ac:dyDescent="0.3">
      <c r="A16">
        <v>43</v>
      </c>
      <c r="B16" s="66">
        <v>1.1759999999999999</v>
      </c>
    </row>
    <row r="17" spans="1:2" x14ac:dyDescent="0.3">
      <c r="A17">
        <v>44</v>
      </c>
      <c r="B17" s="66">
        <v>1.1890000000000001</v>
      </c>
    </row>
    <row r="18" spans="1:2" x14ac:dyDescent="0.3">
      <c r="A18">
        <v>45</v>
      </c>
      <c r="B18" s="66">
        <v>1.2030000000000001</v>
      </c>
    </row>
    <row r="19" spans="1:2" x14ac:dyDescent="0.3">
      <c r="A19">
        <v>46</v>
      </c>
      <c r="B19" s="66">
        <v>1.218</v>
      </c>
    </row>
    <row r="20" spans="1:2" x14ac:dyDescent="0.3">
      <c r="A20">
        <v>47</v>
      </c>
      <c r="B20" s="66">
        <v>1.2330000000000001</v>
      </c>
    </row>
    <row r="21" spans="1:2" x14ac:dyDescent="0.3">
      <c r="A21">
        <v>48</v>
      </c>
      <c r="B21" s="66">
        <v>1.248</v>
      </c>
    </row>
    <row r="22" spans="1:2" x14ac:dyDescent="0.3">
      <c r="A22">
        <v>49</v>
      </c>
      <c r="B22" s="66">
        <v>1.2629999999999999</v>
      </c>
    </row>
    <row r="23" spans="1:2" x14ac:dyDescent="0.3">
      <c r="A23">
        <v>50</v>
      </c>
      <c r="B23" s="66">
        <v>1.2789999999999999</v>
      </c>
    </row>
    <row r="24" spans="1:2" x14ac:dyDescent="0.3">
      <c r="A24">
        <v>51</v>
      </c>
      <c r="B24" s="66">
        <v>1.2969999999999999</v>
      </c>
    </row>
    <row r="25" spans="1:2" x14ac:dyDescent="0.3">
      <c r="A25">
        <v>52</v>
      </c>
      <c r="B25" s="66">
        <v>1.3160000000000001</v>
      </c>
    </row>
    <row r="26" spans="1:2" x14ac:dyDescent="0.3">
      <c r="A26">
        <v>53</v>
      </c>
      <c r="B26" s="66">
        <v>1.3380000000000001</v>
      </c>
    </row>
    <row r="27" spans="1:2" x14ac:dyDescent="0.3">
      <c r="A27">
        <v>54</v>
      </c>
      <c r="B27" s="66">
        <v>1.361</v>
      </c>
    </row>
    <row r="28" spans="1:2" x14ac:dyDescent="0.3">
      <c r="A28">
        <v>55</v>
      </c>
      <c r="B28" s="66">
        <v>1.385</v>
      </c>
    </row>
    <row r="29" spans="1:2" x14ac:dyDescent="0.3">
      <c r="A29">
        <v>56</v>
      </c>
      <c r="B29" s="66">
        <v>1.411</v>
      </c>
    </row>
    <row r="30" spans="1:2" x14ac:dyDescent="0.3">
      <c r="A30">
        <v>57</v>
      </c>
      <c r="B30" s="66">
        <v>1.4370000000000001</v>
      </c>
    </row>
    <row r="31" spans="1:2" x14ac:dyDescent="0.3">
      <c r="A31">
        <v>58</v>
      </c>
      <c r="B31" s="66">
        <v>1.462</v>
      </c>
    </row>
    <row r="32" spans="1:2" x14ac:dyDescent="0.3">
      <c r="A32">
        <v>59</v>
      </c>
      <c r="B32" s="66">
        <v>1.488</v>
      </c>
    </row>
    <row r="33" spans="1:2" x14ac:dyDescent="0.3">
      <c r="A33">
        <v>60</v>
      </c>
      <c r="B33" s="66">
        <v>1.514</v>
      </c>
    </row>
    <row r="34" spans="1:2" x14ac:dyDescent="0.3">
      <c r="A34">
        <v>61</v>
      </c>
      <c r="B34" s="66">
        <v>1.5409999999999999</v>
      </c>
    </row>
    <row r="35" spans="1:2" x14ac:dyDescent="0.3">
      <c r="A35">
        <v>62</v>
      </c>
      <c r="B35" s="66">
        <v>1.5680000000000001</v>
      </c>
    </row>
    <row r="36" spans="1:2" x14ac:dyDescent="0.3">
      <c r="A36">
        <v>63</v>
      </c>
      <c r="B36" s="66">
        <v>1.5980000000000001</v>
      </c>
    </row>
    <row r="37" spans="1:2" x14ac:dyDescent="0.3">
      <c r="A37">
        <v>64</v>
      </c>
      <c r="B37" s="66">
        <v>1.629</v>
      </c>
    </row>
    <row r="38" spans="1:2" x14ac:dyDescent="0.3">
      <c r="A38">
        <v>65</v>
      </c>
      <c r="B38" s="66">
        <v>1.663</v>
      </c>
    </row>
    <row r="39" spans="1:2" x14ac:dyDescent="0.3">
      <c r="A39">
        <v>66</v>
      </c>
      <c r="B39" s="66">
        <v>1.6990000000000001</v>
      </c>
    </row>
    <row r="40" spans="1:2" x14ac:dyDescent="0.3">
      <c r="A40">
        <v>67</v>
      </c>
      <c r="B40" s="66">
        <v>1.738</v>
      </c>
    </row>
    <row r="41" spans="1:2" x14ac:dyDescent="0.3">
      <c r="A41">
        <v>68</v>
      </c>
      <c r="B41" s="66">
        <v>1.7789999999999999</v>
      </c>
    </row>
    <row r="42" spans="1:2" x14ac:dyDescent="0.3">
      <c r="A42">
        <v>69</v>
      </c>
      <c r="B42" s="66">
        <v>1.823</v>
      </c>
    </row>
    <row r="43" spans="1:2" x14ac:dyDescent="0.3">
      <c r="A43">
        <v>70</v>
      </c>
      <c r="B43" s="66">
        <v>1.867</v>
      </c>
    </row>
    <row r="44" spans="1:2" x14ac:dyDescent="0.3">
      <c r="A44">
        <v>71</v>
      </c>
      <c r="B44" s="66">
        <v>1.91</v>
      </c>
    </row>
    <row r="45" spans="1:2" x14ac:dyDescent="0.3">
      <c r="A45">
        <v>72</v>
      </c>
      <c r="B45" s="66">
        <v>1.9530000000000001</v>
      </c>
    </row>
    <row r="46" spans="1:2" x14ac:dyDescent="0.3">
      <c r="A46">
        <v>73</v>
      </c>
      <c r="B46" s="66">
        <v>2.004</v>
      </c>
    </row>
    <row r="47" spans="1:2" x14ac:dyDescent="0.3">
      <c r="A47">
        <v>74</v>
      </c>
      <c r="B47" s="66">
        <v>2.06</v>
      </c>
    </row>
    <row r="48" spans="1:2" x14ac:dyDescent="0.3">
      <c r="A48">
        <v>75</v>
      </c>
      <c r="B48" s="66">
        <v>2.117</v>
      </c>
    </row>
    <row r="49" spans="1:2" x14ac:dyDescent="0.3">
      <c r="A49">
        <v>76</v>
      </c>
      <c r="B49" s="66">
        <v>2.181</v>
      </c>
    </row>
    <row r="50" spans="1:2" x14ac:dyDescent="0.3">
      <c r="A50">
        <v>77</v>
      </c>
      <c r="B50" s="66">
        <v>2.2549999999999999</v>
      </c>
    </row>
    <row r="51" spans="1:2" x14ac:dyDescent="0.3">
      <c r="A51">
        <v>78</v>
      </c>
      <c r="B51" s="66">
        <v>2.3359999999999999</v>
      </c>
    </row>
    <row r="52" spans="1:2" x14ac:dyDescent="0.3">
      <c r="A52">
        <v>79</v>
      </c>
      <c r="B52" s="66">
        <v>2.419</v>
      </c>
    </row>
    <row r="53" spans="1:2" x14ac:dyDescent="0.3">
      <c r="A53">
        <v>80</v>
      </c>
      <c r="B53" s="66">
        <v>2.504</v>
      </c>
    </row>
    <row r="54" spans="1:2" x14ac:dyDescent="0.3">
      <c r="A54">
        <v>81</v>
      </c>
      <c r="B54" s="66">
        <v>2.597</v>
      </c>
    </row>
    <row r="55" spans="1:2" x14ac:dyDescent="0.3">
      <c r="A55">
        <v>82</v>
      </c>
      <c r="B55" s="66">
        <v>2.702</v>
      </c>
    </row>
    <row r="56" spans="1:2" x14ac:dyDescent="0.3">
      <c r="A56">
        <v>83</v>
      </c>
      <c r="B56" s="66">
        <v>2.831</v>
      </c>
    </row>
    <row r="57" spans="1:2" x14ac:dyDescent="0.3">
      <c r="A57">
        <v>84</v>
      </c>
      <c r="B57" s="66">
        <v>2.9809999999999999</v>
      </c>
    </row>
    <row r="58" spans="1:2" x14ac:dyDescent="0.3">
      <c r="A58">
        <v>85</v>
      </c>
      <c r="B58" s="66">
        <v>3.153</v>
      </c>
    </row>
    <row r="59" spans="1:2" x14ac:dyDescent="0.3">
      <c r="A59">
        <v>86</v>
      </c>
      <c r="B59" s="66">
        <v>3.3519999999999999</v>
      </c>
    </row>
    <row r="60" spans="1:2" x14ac:dyDescent="0.3">
      <c r="A60">
        <v>87</v>
      </c>
      <c r="B60" s="66">
        <v>3.58</v>
      </c>
    </row>
    <row r="61" spans="1:2" x14ac:dyDescent="0.3">
      <c r="A61">
        <v>88</v>
      </c>
      <c r="B61" s="66">
        <v>3.8420000000000001</v>
      </c>
    </row>
    <row r="62" spans="1:2" x14ac:dyDescent="0.3">
      <c r="A62">
        <v>89</v>
      </c>
      <c r="B62" s="66">
        <v>4.1449999999999996</v>
      </c>
    </row>
    <row r="63" spans="1:2" x14ac:dyDescent="0.3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PublishingExpirationDate xmlns="http://schemas.microsoft.com/sharepoint/v3" xsi:nil="true"/>
    <TaxCatchAll xmlns="ef145d64-a689-4632-996c-4b7808930515">
      <Value>12</Value>
    </TaxCatchAl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30D94-6D82-4A06-B304-7DDAF4E9B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264C9-CCF7-4BB4-8C74-1A6FB9A3400B}">
  <ds:schemaRefs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f145d64-a689-4632-996c-4b780893051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01E96C-D296-45C2-809C-72DC2E7D0F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Meltzer-Malone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Nicolai</cp:lastModifiedBy>
  <cp:lastPrinted>2012-02-12T11:58:53Z</cp:lastPrinted>
  <dcterms:created xsi:type="dcterms:W3CDTF">2001-08-31T20:44:44Z</dcterms:created>
  <dcterms:modified xsi:type="dcterms:W3CDTF">2018-11-02T13:50:53Z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0x010100D894AAE6EF176744940E11D3ADF46EF4</vt:lpwstr>
  </property>
  <property fmtid="{D5CDD505-2E9C-101B-9397-08002B2CF9AE}" pid="4" name="arDokumentkategori">
    <vt:lpwstr>12;#Maler|d59c7581-a5a3-4629-8f67-d19ad3651a9c</vt:lpwstr>
  </property>
</Properties>
</file>