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arne_grostad_vektlofting_no/Documents/2023/Aktiv Idrett/Mesterskap/Nasjonale mesterskap/NM junior/"/>
    </mc:Choice>
  </mc:AlternateContent>
  <xr:revisionPtr revIDLastSave="1" documentId="8_{09C22DF1-771A-40D8-9F1A-AAE05B0774E9}" xr6:coauthVersionLast="47" xr6:coauthVersionMax="47" xr10:uidLastSave="{97ECC0AF-C13D-498D-80E4-919D6D5C9BFF}"/>
  <bookViews>
    <workbookView xWindow="-98" yWindow="-98" windowWidth="21795" windowHeight="13096" activeTab="4" xr2:uid="{00000000-000D-0000-FFFF-FFFF00000000}"/>
  </bookViews>
  <sheets>
    <sheet name="Pulje 1" sheetId="10" r:id="rId1"/>
    <sheet name="Pulje 2" sheetId="9" r:id="rId2"/>
    <sheet name="Pulje 3" sheetId="14" r:id="rId3"/>
    <sheet name="Pulje 4" sheetId="16" r:id="rId4"/>
    <sheet name="Pulje 5" sheetId="17" r:id="rId5"/>
    <sheet name="Meltzer-Faber" sheetId="37" state="hidden" r:id="rId6"/>
    <sheet name="Module1" sheetId="2" state="veryHidden" r:id="rId7"/>
  </sheets>
  <definedNames>
    <definedName name="_xlnm.Print_Area" localSheetId="0">'Pulje 1'!$B$1:$V$39</definedName>
    <definedName name="_xlnm.Print_Area" localSheetId="1">'Pulje 2'!$B$1:$V$39</definedName>
    <definedName name="_xlnm.Print_Area" localSheetId="2">'Pulje 3'!$B$1:$V$39</definedName>
    <definedName name="_xlnm.Print_Area" localSheetId="3">'Pulje 4'!$B$1:$V$39</definedName>
    <definedName name="_xlnm.Print_Area" localSheetId="4">'Pulje 5'!$B$1:$V$39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S24" i="9" l="1"/>
  <c r="S22" i="14"/>
  <c r="S23" i="14"/>
  <c r="S24" i="14"/>
  <c r="S24" i="10"/>
  <c r="Y10" i="9" l="1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AD24" i="9" s="1"/>
  <c r="Y10" i="14"/>
  <c r="Y11" i="14"/>
  <c r="Y12" i="14"/>
  <c r="Y13" i="14"/>
  <c r="Y14" i="14"/>
  <c r="Y15" i="14"/>
  <c r="AD15" i="14" s="1"/>
  <c r="Y16" i="14"/>
  <c r="Y17" i="14"/>
  <c r="Y18" i="14"/>
  <c r="Y19" i="14"/>
  <c r="Y20" i="14"/>
  <c r="Y21" i="14"/>
  <c r="Y22" i="14"/>
  <c r="AD22" i="14" s="1"/>
  <c r="Y23" i="14"/>
  <c r="AD23" i="14" s="1"/>
  <c r="Y24" i="14"/>
  <c r="AD24" i="14" s="1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AD24" i="16" s="1"/>
  <c r="Y10" i="17"/>
  <c r="Y11" i="17"/>
  <c r="Y12" i="17"/>
  <c r="Y13" i="17"/>
  <c r="Y14" i="17"/>
  <c r="Y15" i="17"/>
  <c r="Y16" i="17"/>
  <c r="Y17" i="17"/>
  <c r="Y18" i="17"/>
  <c r="Y19" i="17"/>
  <c r="AD19" i="17" s="1"/>
  <c r="Y20" i="17"/>
  <c r="Y21" i="17"/>
  <c r="Y22" i="17"/>
  <c r="Y23" i="17"/>
  <c r="Y24" i="17"/>
  <c r="AD24" i="17" s="1"/>
  <c r="Y10" i="10"/>
  <c r="AD10" i="10" s="1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AD24" i="10" s="1"/>
  <c r="Y9" i="9"/>
  <c r="Y9" i="14"/>
  <c r="Y9" i="16"/>
  <c r="Y9" i="17"/>
  <c r="Y9" i="10"/>
  <c r="P10" i="9" l="1"/>
  <c r="P11" i="9"/>
  <c r="P13" i="9"/>
  <c r="P14" i="9"/>
  <c r="P15" i="9"/>
  <c r="P16" i="9"/>
  <c r="P17" i="9"/>
  <c r="P18" i="9"/>
  <c r="P19" i="9"/>
  <c r="P20" i="9"/>
  <c r="P21" i="9"/>
  <c r="P22" i="9"/>
  <c r="P23" i="9"/>
  <c r="P24" i="9"/>
  <c r="P10" i="16"/>
  <c r="P11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9" i="17"/>
  <c r="P9" i="16"/>
  <c r="P9" i="9"/>
  <c r="P10" i="10"/>
  <c r="P11" i="10"/>
  <c r="P14" i="10"/>
  <c r="P15" i="10"/>
  <c r="P16" i="10"/>
  <c r="P17" i="10"/>
  <c r="P18" i="10"/>
  <c r="P19" i="10"/>
  <c r="P20" i="10"/>
  <c r="P21" i="10"/>
  <c r="P22" i="10"/>
  <c r="P23" i="10"/>
  <c r="P24" i="10"/>
  <c r="P9" i="10"/>
  <c r="X10" i="9"/>
  <c r="Z10" i="9" s="1"/>
  <c r="AA10" i="9" s="1"/>
  <c r="X11" i="9"/>
  <c r="Z11" i="9" s="1"/>
  <c r="AA11" i="9" s="1"/>
  <c r="X12" i="9"/>
  <c r="Z12" i="9" s="1"/>
  <c r="AA12" i="9" s="1"/>
  <c r="X13" i="9"/>
  <c r="Z13" i="9" s="1"/>
  <c r="AA13" i="9" s="1"/>
  <c r="X14" i="9"/>
  <c r="Z14" i="9" s="1"/>
  <c r="AA14" i="9" s="1"/>
  <c r="X15" i="9"/>
  <c r="Z15" i="9" s="1"/>
  <c r="AA15" i="9" s="1"/>
  <c r="X16" i="9"/>
  <c r="Z16" i="9" s="1"/>
  <c r="AA16" i="9" s="1"/>
  <c r="X17" i="9"/>
  <c r="Z17" i="9" s="1"/>
  <c r="AA17" i="9" s="1"/>
  <c r="X18" i="9"/>
  <c r="Z18" i="9" s="1"/>
  <c r="AA18" i="9" s="1"/>
  <c r="X19" i="9"/>
  <c r="Z19" i="9" s="1"/>
  <c r="AA19" i="9" s="1"/>
  <c r="X20" i="9"/>
  <c r="Z20" i="9" s="1"/>
  <c r="AA20" i="9" s="1"/>
  <c r="X21" i="9"/>
  <c r="Z21" i="9" s="1"/>
  <c r="AA21" i="9" s="1"/>
  <c r="X22" i="9"/>
  <c r="Z22" i="9" s="1"/>
  <c r="AA22" i="9" s="1"/>
  <c r="X23" i="9"/>
  <c r="Z23" i="9" s="1"/>
  <c r="AA23" i="9" s="1"/>
  <c r="X24" i="9"/>
  <c r="Z24" i="9" s="1"/>
  <c r="AA24" i="9" s="1"/>
  <c r="X10" i="14"/>
  <c r="Z10" i="14" s="1"/>
  <c r="AA10" i="14" s="1"/>
  <c r="X11" i="14"/>
  <c r="Z11" i="14" s="1"/>
  <c r="AA11" i="14" s="1"/>
  <c r="X12" i="14"/>
  <c r="Z12" i="14" s="1"/>
  <c r="AA12" i="14" s="1"/>
  <c r="X13" i="14"/>
  <c r="Z13" i="14" s="1"/>
  <c r="AA13" i="14" s="1"/>
  <c r="X14" i="14"/>
  <c r="Z14" i="14" s="1"/>
  <c r="AA14" i="14" s="1"/>
  <c r="X15" i="14"/>
  <c r="Z15" i="14" s="1"/>
  <c r="AA15" i="14" s="1"/>
  <c r="X16" i="14"/>
  <c r="Z16" i="14" s="1"/>
  <c r="AA16" i="14" s="1"/>
  <c r="X17" i="14"/>
  <c r="Z17" i="14" s="1"/>
  <c r="AA17" i="14" s="1"/>
  <c r="X18" i="14"/>
  <c r="Z18" i="14" s="1"/>
  <c r="AA18" i="14" s="1"/>
  <c r="X19" i="14"/>
  <c r="Z19" i="14" s="1"/>
  <c r="AA19" i="14" s="1"/>
  <c r="X20" i="14"/>
  <c r="Z20" i="14" s="1"/>
  <c r="AA20" i="14" s="1"/>
  <c r="X21" i="14"/>
  <c r="Z21" i="14" s="1"/>
  <c r="AA21" i="14" s="1"/>
  <c r="X22" i="14"/>
  <c r="Z22" i="14" s="1"/>
  <c r="AA22" i="14" s="1"/>
  <c r="X23" i="14"/>
  <c r="Z23" i="14" s="1"/>
  <c r="AA23" i="14" s="1"/>
  <c r="X24" i="14"/>
  <c r="Z24" i="14" s="1"/>
  <c r="AA24" i="14" s="1"/>
  <c r="X10" i="16"/>
  <c r="Z10" i="16" s="1"/>
  <c r="AA10" i="16" s="1"/>
  <c r="X11" i="16"/>
  <c r="Z11" i="16" s="1"/>
  <c r="AA11" i="16" s="1"/>
  <c r="X12" i="16"/>
  <c r="Z12" i="16" s="1"/>
  <c r="AA12" i="16" s="1"/>
  <c r="X13" i="16"/>
  <c r="Z13" i="16" s="1"/>
  <c r="AA13" i="16" s="1"/>
  <c r="X14" i="16"/>
  <c r="Z14" i="16" s="1"/>
  <c r="AA14" i="16" s="1"/>
  <c r="X15" i="16"/>
  <c r="Z15" i="16" s="1"/>
  <c r="AA15" i="16" s="1"/>
  <c r="X16" i="16"/>
  <c r="Z16" i="16" s="1"/>
  <c r="AA16" i="16" s="1"/>
  <c r="X17" i="16"/>
  <c r="Z17" i="16" s="1"/>
  <c r="AA17" i="16" s="1"/>
  <c r="X18" i="16"/>
  <c r="Z18" i="16" s="1"/>
  <c r="AA18" i="16" s="1"/>
  <c r="X19" i="16"/>
  <c r="Z19" i="16" s="1"/>
  <c r="AA19" i="16" s="1"/>
  <c r="X20" i="16"/>
  <c r="Z20" i="16" s="1"/>
  <c r="AA20" i="16" s="1"/>
  <c r="X21" i="16"/>
  <c r="Z21" i="16" s="1"/>
  <c r="AA21" i="16" s="1"/>
  <c r="X22" i="16"/>
  <c r="Z22" i="16" s="1"/>
  <c r="AA22" i="16" s="1"/>
  <c r="X23" i="16"/>
  <c r="Z23" i="16" s="1"/>
  <c r="AA23" i="16" s="1"/>
  <c r="X24" i="16"/>
  <c r="Z24" i="16" s="1"/>
  <c r="AA24" i="16" s="1"/>
  <c r="X10" i="17"/>
  <c r="Z10" i="17" s="1"/>
  <c r="AA10" i="17" s="1"/>
  <c r="X11" i="17"/>
  <c r="Z11" i="17" s="1"/>
  <c r="AA11" i="17" s="1"/>
  <c r="X12" i="17"/>
  <c r="Z12" i="17" s="1"/>
  <c r="AA12" i="17" s="1"/>
  <c r="X13" i="17"/>
  <c r="Z13" i="17" s="1"/>
  <c r="AA13" i="17" s="1"/>
  <c r="X14" i="17"/>
  <c r="Z14" i="17" s="1"/>
  <c r="AA14" i="17" s="1"/>
  <c r="X15" i="17"/>
  <c r="Z15" i="17" s="1"/>
  <c r="AA15" i="17" s="1"/>
  <c r="X16" i="17"/>
  <c r="Z16" i="17" s="1"/>
  <c r="AA16" i="17" s="1"/>
  <c r="X17" i="17"/>
  <c r="Z17" i="17" s="1"/>
  <c r="AA17" i="17" s="1"/>
  <c r="X18" i="17"/>
  <c r="Z18" i="17" s="1"/>
  <c r="AA18" i="17" s="1"/>
  <c r="X19" i="17"/>
  <c r="Z19" i="17" s="1"/>
  <c r="AA19" i="17" s="1"/>
  <c r="X20" i="17"/>
  <c r="Z20" i="17" s="1"/>
  <c r="AA20" i="17" s="1"/>
  <c r="X21" i="17"/>
  <c r="Z21" i="17" s="1"/>
  <c r="AA21" i="17" s="1"/>
  <c r="X22" i="17"/>
  <c r="Z22" i="17" s="1"/>
  <c r="AA22" i="17" s="1"/>
  <c r="X23" i="17"/>
  <c r="Z23" i="17" s="1"/>
  <c r="AA23" i="17" s="1"/>
  <c r="X24" i="17"/>
  <c r="Z24" i="17" s="1"/>
  <c r="AA24" i="17" s="1"/>
  <c r="P10" i="14"/>
  <c r="P11" i="14"/>
  <c r="P12" i="14"/>
  <c r="P9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X9" i="9"/>
  <c r="Z9" i="9" s="1"/>
  <c r="AA9" i="9" s="1"/>
  <c r="X9" i="14"/>
  <c r="Z9" i="14" s="1"/>
  <c r="AA9" i="14" s="1"/>
  <c r="X9" i="16"/>
  <c r="Z9" i="16" s="1"/>
  <c r="AA9" i="16" s="1"/>
  <c r="X9" i="17"/>
  <c r="Z9" i="17" s="1"/>
  <c r="AA9" i="17" s="1"/>
  <c r="X9" i="10"/>
  <c r="Z9" i="10" s="1"/>
  <c r="AA9" i="10" s="1"/>
  <c r="T9" i="10" s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Z23" i="10" s="1"/>
  <c r="AA23" i="10" s="1"/>
  <c r="T23" i="10" s="1"/>
  <c r="X24" i="10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24" i="16"/>
  <c r="Q23" i="16"/>
  <c r="Q22" i="16"/>
  <c r="Q21" i="16"/>
  <c r="Q20" i="16"/>
  <c r="Q19" i="16"/>
  <c r="Q18" i="16"/>
  <c r="Q17" i="16"/>
  <c r="Q16" i="16"/>
  <c r="Q15" i="16"/>
  <c r="Q14" i="16"/>
  <c r="Q13" i="16"/>
  <c r="P12" i="16"/>
  <c r="Q12" i="16"/>
  <c r="Q11" i="16"/>
  <c r="Q10" i="16"/>
  <c r="Q9" i="16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4" i="10"/>
  <c r="Q23" i="10"/>
  <c r="Q22" i="10"/>
  <c r="Q21" i="10"/>
  <c r="Q20" i="10"/>
  <c r="Q19" i="10"/>
  <c r="Q18" i="10"/>
  <c r="Q17" i="10"/>
  <c r="Q16" i="10"/>
  <c r="Q15" i="10"/>
  <c r="Q14" i="10"/>
  <c r="P13" i="10"/>
  <c r="Q13" i="10"/>
  <c r="P12" i="10"/>
  <c r="Q12" i="10"/>
  <c r="Q11" i="10"/>
  <c r="Q10" i="10"/>
  <c r="Q9" i="10"/>
  <c r="Q24" i="9"/>
  <c r="Q23" i="9"/>
  <c r="Q22" i="9"/>
  <c r="Q21" i="9"/>
  <c r="Q20" i="9"/>
  <c r="Q19" i="9"/>
  <c r="Q18" i="9"/>
  <c r="Q17" i="9"/>
  <c r="Q16" i="9"/>
  <c r="Q15" i="9"/>
  <c r="Q14" i="9"/>
  <c r="Q13" i="9"/>
  <c r="P12" i="9"/>
  <c r="Q12" i="9"/>
  <c r="Q11" i="9"/>
  <c r="Q10" i="9"/>
  <c r="Q9" i="9"/>
  <c r="R21" i="14" l="1"/>
  <c r="R19" i="14"/>
  <c r="S19" i="14" s="1"/>
  <c r="R21" i="17"/>
  <c r="S21" i="17" s="1"/>
  <c r="R17" i="9"/>
  <c r="S17" i="9" s="1"/>
  <c r="R24" i="16"/>
  <c r="R20" i="16"/>
  <c r="R16" i="10"/>
  <c r="R9" i="17"/>
  <c r="S9" i="17" s="1"/>
  <c r="R17" i="17"/>
  <c r="S17" i="17" s="1"/>
  <c r="R13" i="17"/>
  <c r="S13" i="17" s="1"/>
  <c r="R16" i="16"/>
  <c r="S16" i="16" s="1"/>
  <c r="R11" i="16"/>
  <c r="S11" i="16" s="1"/>
  <c r="R13" i="14"/>
  <c r="S13" i="14" s="1"/>
  <c r="R9" i="14"/>
  <c r="S9" i="14" s="1"/>
  <c r="R12" i="14"/>
  <c r="S12" i="14" s="1"/>
  <c r="R20" i="14"/>
  <c r="R22" i="10"/>
  <c r="W22" i="10" s="1"/>
  <c r="R21" i="9"/>
  <c r="T9" i="16"/>
  <c r="AC9" i="16"/>
  <c r="AB9" i="16"/>
  <c r="AD9" i="16" s="1"/>
  <c r="AC24" i="17"/>
  <c r="T24" i="17"/>
  <c r="AC20" i="17"/>
  <c r="AD20" i="17" s="1"/>
  <c r="T20" i="17"/>
  <c r="AB20" i="17"/>
  <c r="AC16" i="17"/>
  <c r="AD16" i="17" s="1"/>
  <c r="T16" i="17"/>
  <c r="AB16" i="17"/>
  <c r="AC12" i="17"/>
  <c r="AD12" i="17" s="1"/>
  <c r="T12" i="17"/>
  <c r="AB12" i="17"/>
  <c r="AC23" i="16"/>
  <c r="T23" i="16"/>
  <c r="AB23" i="16"/>
  <c r="AD23" i="16" s="1"/>
  <c r="AC19" i="16"/>
  <c r="T19" i="16"/>
  <c r="AB19" i="16"/>
  <c r="AD19" i="16" s="1"/>
  <c r="AC15" i="16"/>
  <c r="T15" i="16"/>
  <c r="AB15" i="16"/>
  <c r="AD15" i="16" s="1"/>
  <c r="AC11" i="16"/>
  <c r="T11" i="16"/>
  <c r="AB11" i="16"/>
  <c r="AD11" i="16" s="1"/>
  <c r="AB21" i="14"/>
  <c r="AC21" i="14"/>
  <c r="AD21" i="14" s="1"/>
  <c r="T21" i="14"/>
  <c r="AB17" i="14"/>
  <c r="AC17" i="14"/>
  <c r="AD17" i="14" s="1"/>
  <c r="T17" i="14"/>
  <c r="AB13" i="14"/>
  <c r="AC13" i="14"/>
  <c r="AD13" i="14" s="1"/>
  <c r="T13" i="14"/>
  <c r="AC24" i="9"/>
  <c r="T24" i="9"/>
  <c r="AC20" i="9"/>
  <c r="T20" i="9"/>
  <c r="AB20" i="9"/>
  <c r="AD20" i="9" s="1"/>
  <c r="AC16" i="9"/>
  <c r="T16" i="9"/>
  <c r="AB16" i="9"/>
  <c r="AD16" i="9" s="1"/>
  <c r="AC12" i="9"/>
  <c r="T12" i="9"/>
  <c r="AB12" i="9"/>
  <c r="AD12" i="9" s="1"/>
  <c r="AC23" i="17"/>
  <c r="AD23" i="17" s="1"/>
  <c r="T23" i="17"/>
  <c r="AB23" i="17"/>
  <c r="AC19" i="17"/>
  <c r="T19" i="17"/>
  <c r="AB19" i="17"/>
  <c r="AC15" i="17"/>
  <c r="AD15" i="17" s="1"/>
  <c r="T15" i="17"/>
  <c r="AB15" i="17"/>
  <c r="AC11" i="17"/>
  <c r="AD11" i="17" s="1"/>
  <c r="T11" i="17"/>
  <c r="AB11" i="17"/>
  <c r="AC22" i="16"/>
  <c r="T22" i="16"/>
  <c r="AB22" i="16"/>
  <c r="AD22" i="16" s="1"/>
  <c r="AC18" i="16"/>
  <c r="T18" i="16"/>
  <c r="AB18" i="16"/>
  <c r="AD18" i="16" s="1"/>
  <c r="AC14" i="16"/>
  <c r="T14" i="16"/>
  <c r="AB14" i="16"/>
  <c r="AD14" i="16" s="1"/>
  <c r="AC10" i="16"/>
  <c r="T10" i="16"/>
  <c r="AB10" i="16"/>
  <c r="AD10" i="16" s="1"/>
  <c r="AC24" i="14"/>
  <c r="T24" i="14"/>
  <c r="AC20" i="14"/>
  <c r="AD20" i="14" s="1"/>
  <c r="T20" i="14"/>
  <c r="AB20" i="14"/>
  <c r="AC16" i="14"/>
  <c r="AD16" i="14" s="1"/>
  <c r="T16" i="14"/>
  <c r="AB16" i="14"/>
  <c r="AC12" i="14"/>
  <c r="AD12" i="14" s="1"/>
  <c r="T12" i="14"/>
  <c r="AB12" i="14"/>
  <c r="AC23" i="9"/>
  <c r="AB23" i="9"/>
  <c r="AD23" i="9" s="1"/>
  <c r="T23" i="9"/>
  <c r="AC19" i="9"/>
  <c r="AB19" i="9"/>
  <c r="AD19" i="9" s="1"/>
  <c r="T19" i="9"/>
  <c r="AC15" i="9"/>
  <c r="AB15" i="9"/>
  <c r="AD15" i="9" s="1"/>
  <c r="T15" i="9"/>
  <c r="AC11" i="9"/>
  <c r="AB11" i="9"/>
  <c r="AD11" i="9" s="1"/>
  <c r="T11" i="9"/>
  <c r="T9" i="14"/>
  <c r="AC9" i="14"/>
  <c r="AD9" i="14" s="1"/>
  <c r="AB9" i="14"/>
  <c r="T22" i="17"/>
  <c r="AC22" i="17"/>
  <c r="AD22" i="17" s="1"/>
  <c r="AB22" i="17"/>
  <c r="T18" i="17"/>
  <c r="AC18" i="17"/>
  <c r="AD18" i="17" s="1"/>
  <c r="AB18" i="17"/>
  <c r="T14" i="17"/>
  <c r="AC14" i="17"/>
  <c r="AD14" i="17" s="1"/>
  <c r="AB14" i="17"/>
  <c r="T10" i="17"/>
  <c r="AC10" i="17"/>
  <c r="AD10" i="17" s="1"/>
  <c r="AB10" i="17"/>
  <c r="T21" i="16"/>
  <c r="AC21" i="16"/>
  <c r="AB21" i="16"/>
  <c r="AD21" i="16" s="1"/>
  <c r="T17" i="16"/>
  <c r="AC17" i="16"/>
  <c r="AB17" i="16"/>
  <c r="AD17" i="16" s="1"/>
  <c r="T13" i="16"/>
  <c r="AC13" i="16"/>
  <c r="AB13" i="16"/>
  <c r="AD13" i="16" s="1"/>
  <c r="T23" i="14"/>
  <c r="AC23" i="14"/>
  <c r="AB23" i="14"/>
  <c r="T19" i="14"/>
  <c r="AC19" i="14"/>
  <c r="AD19" i="14" s="1"/>
  <c r="AB19" i="14"/>
  <c r="T15" i="14"/>
  <c r="AC15" i="14"/>
  <c r="AB15" i="14"/>
  <c r="T11" i="14"/>
  <c r="AC11" i="14"/>
  <c r="AD11" i="14" s="1"/>
  <c r="AB11" i="14"/>
  <c r="T22" i="9"/>
  <c r="AC22" i="9"/>
  <c r="AB22" i="9"/>
  <c r="AD22" i="9" s="1"/>
  <c r="T18" i="9"/>
  <c r="AC18" i="9"/>
  <c r="AB18" i="9"/>
  <c r="AD18" i="9" s="1"/>
  <c r="T14" i="9"/>
  <c r="AC14" i="9"/>
  <c r="AB14" i="9"/>
  <c r="AD14" i="9" s="1"/>
  <c r="T10" i="9"/>
  <c r="AC10" i="9"/>
  <c r="AB10" i="9"/>
  <c r="AD10" i="9" s="1"/>
  <c r="AC9" i="17"/>
  <c r="AD9" i="17" s="1"/>
  <c r="T9" i="17"/>
  <c r="AB9" i="17"/>
  <c r="AC9" i="9"/>
  <c r="T9" i="9"/>
  <c r="AB9" i="9"/>
  <c r="AD9" i="9" s="1"/>
  <c r="AC21" i="17"/>
  <c r="AD21" i="17" s="1"/>
  <c r="T21" i="17"/>
  <c r="AB21" i="17"/>
  <c r="AC17" i="17"/>
  <c r="AD17" i="17" s="1"/>
  <c r="T17" i="17"/>
  <c r="AB17" i="17"/>
  <c r="AC13" i="17"/>
  <c r="AD13" i="17" s="1"/>
  <c r="T13" i="17"/>
  <c r="AB13" i="17"/>
  <c r="AC24" i="16"/>
  <c r="T24" i="16"/>
  <c r="AC20" i="16"/>
  <c r="T20" i="16"/>
  <c r="AB20" i="16"/>
  <c r="AD20" i="16" s="1"/>
  <c r="AC16" i="16"/>
  <c r="T16" i="16"/>
  <c r="AB16" i="16"/>
  <c r="AD16" i="16" s="1"/>
  <c r="AC12" i="16"/>
  <c r="T12" i="16"/>
  <c r="AB12" i="16"/>
  <c r="AD12" i="16" s="1"/>
  <c r="AC22" i="14"/>
  <c r="T22" i="14"/>
  <c r="AB22" i="14"/>
  <c r="AC18" i="14"/>
  <c r="AD18" i="14" s="1"/>
  <c r="T18" i="14"/>
  <c r="AB18" i="14"/>
  <c r="AC14" i="14"/>
  <c r="AD14" i="14" s="1"/>
  <c r="T14" i="14"/>
  <c r="AB14" i="14"/>
  <c r="AC10" i="14"/>
  <c r="AD10" i="14" s="1"/>
  <c r="T10" i="14"/>
  <c r="AB10" i="14"/>
  <c r="AC21" i="9"/>
  <c r="T21" i="9"/>
  <c r="AB21" i="9"/>
  <c r="AD21" i="9" s="1"/>
  <c r="AC17" i="9"/>
  <c r="T17" i="9"/>
  <c r="AB17" i="9"/>
  <c r="AD17" i="9" s="1"/>
  <c r="AC13" i="9"/>
  <c r="T13" i="9"/>
  <c r="AB13" i="9"/>
  <c r="AD13" i="9" s="1"/>
  <c r="R13" i="9"/>
  <c r="Z14" i="10"/>
  <c r="AA14" i="10" s="1"/>
  <c r="T14" i="10" s="1"/>
  <c r="Z21" i="10"/>
  <c r="AA21" i="10" s="1"/>
  <c r="T21" i="10" s="1"/>
  <c r="Z17" i="10"/>
  <c r="AA17" i="10" s="1"/>
  <c r="T17" i="10" s="1"/>
  <c r="Z13" i="10"/>
  <c r="AA13" i="10" s="1"/>
  <c r="T13" i="10" s="1"/>
  <c r="AC9" i="10"/>
  <c r="AD9" i="10" s="1"/>
  <c r="AB9" i="10"/>
  <c r="Z22" i="10"/>
  <c r="AA22" i="10" s="1"/>
  <c r="T22" i="10" s="1"/>
  <c r="Z10" i="10"/>
  <c r="AA10" i="10" s="1"/>
  <c r="T10" i="10" s="1"/>
  <c r="Z24" i="10"/>
  <c r="AA24" i="10" s="1"/>
  <c r="T24" i="10" s="1"/>
  <c r="Z20" i="10"/>
  <c r="AA20" i="10" s="1"/>
  <c r="T20" i="10" s="1"/>
  <c r="Z16" i="10"/>
  <c r="AA16" i="10" s="1"/>
  <c r="T16" i="10" s="1"/>
  <c r="Z12" i="10"/>
  <c r="AA12" i="10" s="1"/>
  <c r="T12" i="10" s="1"/>
  <c r="Z18" i="10"/>
  <c r="AA18" i="10" s="1"/>
  <c r="T18" i="10" s="1"/>
  <c r="AB23" i="10"/>
  <c r="AC23" i="10"/>
  <c r="AD23" i="10" s="1"/>
  <c r="Z19" i="10"/>
  <c r="AA19" i="10" s="1"/>
  <c r="T19" i="10" s="1"/>
  <c r="Z15" i="10"/>
  <c r="AA15" i="10" s="1"/>
  <c r="T15" i="10" s="1"/>
  <c r="Z11" i="10"/>
  <c r="AA11" i="10" s="1"/>
  <c r="T11" i="10" s="1"/>
  <c r="R21" i="10"/>
  <c r="R14" i="10"/>
  <c r="R23" i="17"/>
  <c r="W13" i="17"/>
  <c r="R22" i="16"/>
  <c r="R10" i="9"/>
  <c r="R12" i="10"/>
  <c r="R24" i="14"/>
  <c r="R17" i="14"/>
  <c r="R15" i="14"/>
  <c r="R11" i="10"/>
  <c r="R19" i="17"/>
  <c r="W24" i="16"/>
  <c r="R18" i="16"/>
  <c r="W21" i="14"/>
  <c r="W19" i="14"/>
  <c r="W21" i="17"/>
  <c r="R15" i="17"/>
  <c r="R14" i="16"/>
  <c r="R19" i="9"/>
  <c r="R12" i="16"/>
  <c r="R23" i="14"/>
  <c r="R16" i="14"/>
  <c r="R10" i="14"/>
  <c r="R18" i="10"/>
  <c r="R11" i="17"/>
  <c r="W16" i="16"/>
  <c r="R23" i="9"/>
  <c r="R15" i="9"/>
  <c r="R12" i="9"/>
  <c r="R23" i="10"/>
  <c r="R15" i="10"/>
  <c r="R16" i="17"/>
  <c r="R15" i="16"/>
  <c r="R24" i="9"/>
  <c r="R18" i="14"/>
  <c r="R11" i="14"/>
  <c r="R24" i="10"/>
  <c r="R20" i="17"/>
  <c r="R19" i="16"/>
  <c r="R11" i="9"/>
  <c r="R19" i="10"/>
  <c r="R9" i="9"/>
  <c r="R24" i="17"/>
  <c r="R23" i="16"/>
  <c r="R16" i="9"/>
  <c r="R13" i="10"/>
  <c r="R22" i="14"/>
  <c r="R14" i="14"/>
  <c r="R9" i="10"/>
  <c r="R20" i="10"/>
  <c r="R17" i="10"/>
  <c r="R10" i="10"/>
  <c r="R9" i="16"/>
  <c r="R12" i="17"/>
  <c r="R10" i="16"/>
  <c r="R20" i="9"/>
  <c r="R22" i="17"/>
  <c r="R18" i="17"/>
  <c r="R14" i="17"/>
  <c r="R10" i="17"/>
  <c r="R21" i="16"/>
  <c r="R17" i="16"/>
  <c r="R13" i="16"/>
  <c r="R22" i="9"/>
  <c r="R18" i="9"/>
  <c r="R14" i="9"/>
  <c r="W17" i="17" l="1"/>
  <c r="W9" i="17"/>
  <c r="W11" i="16"/>
  <c r="W20" i="16"/>
  <c r="W20" i="14"/>
  <c r="S21" i="14"/>
  <c r="W21" i="9"/>
  <c r="W17" i="9"/>
  <c r="S22" i="10"/>
  <c r="S16" i="10"/>
  <c r="W16" i="10"/>
  <c r="S24" i="17"/>
  <c r="W9" i="14"/>
  <c r="S23" i="9"/>
  <c r="S20" i="9"/>
  <c r="S18" i="9"/>
  <c r="S22" i="9"/>
  <c r="S19" i="9"/>
  <c r="W13" i="9"/>
  <c r="S20" i="16"/>
  <c r="S24" i="16"/>
  <c r="S23" i="16"/>
  <c r="S11" i="17"/>
  <c r="S19" i="17"/>
  <c r="S22" i="17"/>
  <c r="S10" i="17"/>
  <c r="S23" i="17"/>
  <c r="S12" i="17"/>
  <c r="S14" i="17"/>
  <c r="S20" i="17"/>
  <c r="S18" i="17"/>
  <c r="S16" i="17"/>
  <c r="S15" i="17"/>
  <c r="S13" i="16"/>
  <c r="S9" i="16"/>
  <c r="S14" i="16"/>
  <c r="S10" i="16"/>
  <c r="S12" i="16"/>
  <c r="S17" i="16"/>
  <c r="S21" i="16"/>
  <c r="S19" i="16"/>
  <c r="S15" i="16"/>
  <c r="S18" i="16"/>
  <c r="S22" i="16"/>
  <c r="S11" i="14"/>
  <c r="W12" i="14"/>
  <c r="S16" i="14"/>
  <c r="S14" i="14"/>
  <c r="S15" i="14"/>
  <c r="S18" i="14"/>
  <c r="S10" i="14"/>
  <c r="S17" i="14"/>
  <c r="W13" i="14"/>
  <c r="S20" i="14"/>
  <c r="S13" i="9"/>
  <c r="S9" i="9"/>
  <c r="S12" i="9"/>
  <c r="S15" i="9"/>
  <c r="S14" i="9"/>
  <c r="S16" i="9"/>
  <c r="S11" i="9"/>
  <c r="S10" i="9"/>
  <c r="S21" i="9"/>
  <c r="S10" i="10"/>
  <c r="S15" i="10"/>
  <c r="S19" i="10"/>
  <c r="S14" i="10"/>
  <c r="S17" i="10"/>
  <c r="S18" i="10"/>
  <c r="S23" i="10"/>
  <c r="S13" i="10"/>
  <c r="S20" i="10"/>
  <c r="S11" i="10"/>
  <c r="S21" i="10"/>
  <c r="S12" i="10"/>
  <c r="S9" i="10"/>
  <c r="AB12" i="10"/>
  <c r="AC12" i="10"/>
  <c r="AD12" i="10" s="1"/>
  <c r="AC10" i="10"/>
  <c r="AB10" i="10"/>
  <c r="AC17" i="10"/>
  <c r="AD17" i="10" s="1"/>
  <c r="AB17" i="10"/>
  <c r="AC11" i="10"/>
  <c r="AD11" i="10" s="1"/>
  <c r="AB11" i="10"/>
  <c r="AC19" i="10"/>
  <c r="AD19" i="10" s="1"/>
  <c r="AB19" i="10"/>
  <c r="AC18" i="10"/>
  <c r="AD18" i="10" s="1"/>
  <c r="AB18" i="10"/>
  <c r="AB16" i="10"/>
  <c r="AC16" i="10"/>
  <c r="AD16" i="10" s="1"/>
  <c r="AC24" i="10"/>
  <c r="AB22" i="10"/>
  <c r="AC22" i="10"/>
  <c r="AD22" i="10" s="1"/>
  <c r="AC13" i="10"/>
  <c r="AD13" i="10" s="1"/>
  <c r="AB13" i="10"/>
  <c r="AC21" i="10"/>
  <c r="AD21" i="10" s="1"/>
  <c r="AB21" i="10"/>
  <c r="AB20" i="10"/>
  <c r="AC20" i="10"/>
  <c r="AD20" i="10" s="1"/>
  <c r="AB14" i="10"/>
  <c r="AC14" i="10"/>
  <c r="AD14" i="10" s="1"/>
  <c r="AC15" i="10"/>
  <c r="AD15" i="10" s="1"/>
  <c r="AB15" i="10"/>
  <c r="W13" i="16"/>
  <c r="W14" i="17"/>
  <c r="W20" i="9"/>
  <c r="W9" i="16"/>
  <c r="W9" i="10"/>
  <c r="W19" i="16"/>
  <c r="W11" i="14"/>
  <c r="W15" i="10"/>
  <c r="W11" i="17"/>
  <c r="W16" i="14"/>
  <c r="W12" i="16"/>
  <c r="W12" i="10"/>
  <c r="W14" i="10"/>
  <c r="W14" i="9"/>
  <c r="W17" i="16"/>
  <c r="W18" i="17"/>
  <c r="W10" i="10"/>
  <c r="W22" i="14"/>
  <c r="W16" i="9"/>
  <c r="W9" i="9"/>
  <c r="W24" i="10"/>
  <c r="W24" i="9"/>
  <c r="W12" i="9"/>
  <c r="W15" i="9"/>
  <c r="W18" i="10"/>
  <c r="W23" i="14"/>
  <c r="W14" i="16"/>
  <c r="W15" i="17"/>
  <c r="W18" i="16"/>
  <c r="W19" i="17"/>
  <c r="W11" i="10"/>
  <c r="W15" i="14"/>
  <c r="W10" i="9"/>
  <c r="W18" i="9"/>
  <c r="W21" i="16"/>
  <c r="W22" i="17"/>
  <c r="W12" i="17"/>
  <c r="W17" i="10"/>
  <c r="W13" i="10"/>
  <c r="W24" i="17"/>
  <c r="W11" i="9"/>
  <c r="W18" i="14"/>
  <c r="W15" i="16"/>
  <c r="W16" i="17"/>
  <c r="W23" i="10"/>
  <c r="W23" i="9"/>
  <c r="W17" i="14"/>
  <c r="W21" i="10"/>
  <c r="W22" i="9"/>
  <c r="W10" i="17"/>
  <c r="W10" i="16"/>
  <c r="W20" i="10"/>
  <c r="W14" i="14"/>
  <c r="W23" i="16"/>
  <c r="W19" i="10"/>
  <c r="W20" i="17"/>
  <c r="W10" i="14"/>
  <c r="W19" i="9"/>
  <c r="W24" i="14"/>
  <c r="W22" i="16"/>
  <c r="W2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0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100-000004000000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1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100-00000800000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W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1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2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2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2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400-000006000000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4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4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4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5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5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5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5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<sst xmlns="http://schemas.openxmlformats.org/spreadsheetml/2006/main" count="675" uniqueCount="167">
  <si>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</si>
  <si>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</si>
  <si>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</si>
  <si>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</si>
  <si>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</si>
  <si>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</si>
  <si>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</si>
  <si>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</si>
  <si>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</si>
  <si>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</si>
  <si>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</si>
  <si>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</si>
  <si>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</si>
  <si>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</si>
  <si>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</si>
  <si>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</si>
  <si>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</si>
  <si>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</si>
  <si>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</si>
  <si>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</si>
  <si>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gori</t>
  </si>
  <si>
    <t>Pulje:</t>
  </si>
  <si>
    <t>Stevnekat:</t>
  </si>
  <si>
    <t>St</t>
  </si>
  <si>
    <t>nr</t>
  </si>
  <si>
    <t>Norges Vektløfterforbund</t>
  </si>
  <si>
    <t xml:space="preserve"> Kate-</t>
  </si>
  <si>
    <t xml:space="preserve">    Beste forsøk i</t>
  </si>
  <si>
    <t xml:space="preserve">      hver øvelse</t>
  </si>
  <si>
    <t>Alder</t>
  </si>
  <si>
    <t>S t e v n e p r o t o k o l l</t>
  </si>
  <si>
    <t>Veteran</t>
  </si>
  <si>
    <t>Meltzer-Faber</t>
  </si>
  <si>
    <t>Poeng menn</t>
  </si>
  <si>
    <t>Poeng kvinner</t>
  </si>
  <si>
    <t>Kjønn</t>
  </si>
  <si>
    <t>Meltzer</t>
  </si>
  <si>
    <t>Faber</t>
  </si>
  <si>
    <t>Menn</t>
  </si>
  <si>
    <t>Meltser</t>
  </si>
  <si>
    <t>Kvinner</t>
  </si>
  <si>
    <t>gyldig</t>
  </si>
  <si>
    <t>NM Junior</t>
  </si>
  <si>
    <t>NVF-ID</t>
  </si>
  <si>
    <t>Rolle</t>
  </si>
  <si>
    <t>Klubb</t>
  </si>
  <si>
    <t>Stevnets leder</t>
  </si>
  <si>
    <t>Speaker</t>
  </si>
  <si>
    <t>Dommer</t>
  </si>
  <si>
    <t>Chief Marshall</t>
  </si>
  <si>
    <t>Teknisk kontrollør</t>
  </si>
  <si>
    <t>Tidtaker</t>
  </si>
  <si>
    <t>Beskrivelse rekorder</t>
  </si>
  <si>
    <t>Ny sinclair fra 2023</t>
  </si>
  <si>
    <t>Sekretær</t>
  </si>
  <si>
    <t>Arne Haavald Pedersen</t>
  </si>
  <si>
    <t>AK Bjørgvin</t>
  </si>
  <si>
    <t>Norgesmesterskap Junior</t>
  </si>
  <si>
    <t>Tysvær VK</t>
  </si>
  <si>
    <t>Tysværtunet</t>
  </si>
  <si>
    <t>Spydeberg Atletene</t>
  </si>
  <si>
    <t>Tambarskjelvar IL</t>
  </si>
  <si>
    <t>Larvik AK</t>
  </si>
  <si>
    <t>Vigrestad IK</t>
  </si>
  <si>
    <t>Hitra VK</t>
  </si>
  <si>
    <t>Gjøvik AK</t>
  </si>
  <si>
    <t>Stefan Rønnevik</t>
  </si>
  <si>
    <t>Tromsø AK</t>
  </si>
  <si>
    <t>Nidelv IL</t>
  </si>
  <si>
    <t>Haugesund VK</t>
  </si>
  <si>
    <t>Arne Grostad</t>
  </si>
  <si>
    <t>Roy Johan Andersen Revheim</t>
  </si>
  <si>
    <t>André Krokedal Kaland</t>
  </si>
  <si>
    <t>Geir Inge Holmstrøm</t>
  </si>
  <si>
    <t>Jean Martin Monclair</t>
  </si>
  <si>
    <t>Ingeborg Endresen</t>
  </si>
  <si>
    <t>Tor Steinar Herikstad</t>
  </si>
  <si>
    <t>Randi Schei</t>
  </si>
  <si>
    <t>Christian Lysenstøen</t>
  </si>
  <si>
    <t>Torbjørn Ødegård</t>
  </si>
  <si>
    <t>Dag Rønnevik</t>
  </si>
  <si>
    <t>Jan Sturle Andersen</t>
  </si>
  <si>
    <t>Stavanger VK</t>
  </si>
  <si>
    <t>22.04.23</t>
  </si>
  <si>
    <t>49</t>
  </si>
  <si>
    <t>UK</t>
  </si>
  <si>
    <t>Heidi Nævdal</t>
  </si>
  <si>
    <t>55</t>
  </si>
  <si>
    <t>Julie Dingtad</t>
  </si>
  <si>
    <t>Thea Emilie Hansen Gjørtz</t>
  </si>
  <si>
    <t>Lisa Siqveland</t>
  </si>
  <si>
    <t>Vilma Kornelie Hetle</t>
  </si>
  <si>
    <t>Trondheim AK</t>
  </si>
  <si>
    <t>Lea B. Jensen</t>
  </si>
  <si>
    <t>JK</t>
  </si>
  <si>
    <t>Ronja Lenvik</t>
  </si>
  <si>
    <t>Eline Mundal Melle</t>
  </si>
  <si>
    <t>Rina Tysse</t>
  </si>
  <si>
    <t>Amelia Mjølstad Khriss</t>
  </si>
  <si>
    <t>Christiania AK</t>
  </si>
  <si>
    <t>Hanna Maroofi</t>
  </si>
  <si>
    <t>Sandra Nævdal</t>
  </si>
  <si>
    <t>UM</t>
  </si>
  <si>
    <t>Oliver Haugan</t>
  </si>
  <si>
    <t>Tønsberg-Kam.</t>
  </si>
  <si>
    <t>JM</t>
  </si>
  <si>
    <t>Ulrik Lie-Haugen</t>
  </si>
  <si>
    <t>Nima Berntsen</t>
  </si>
  <si>
    <t>Adrian Skauge</t>
  </si>
  <si>
    <t>Kristen Røyseth</t>
  </si>
  <si>
    <t>Christian Karrestad</t>
  </si>
  <si>
    <t>Jakub Kudyba</t>
  </si>
  <si>
    <t>Reinert Travieso Olsen</t>
  </si>
  <si>
    <t>William A. Christiansen</t>
  </si>
  <si>
    <t>William Stormoen</t>
  </si>
  <si>
    <t>Alexander Eide</t>
  </si>
  <si>
    <t>Emil Strandskog</t>
  </si>
  <si>
    <t>Erik Orasmäe</t>
  </si>
  <si>
    <t>Emil Viktor Sveum</t>
  </si>
  <si>
    <t>Tomack Sand</t>
  </si>
  <si>
    <t>Noah Svanholm</t>
  </si>
  <si>
    <t>Rene Djupå</t>
  </si>
  <si>
    <t>Erik A F. Johanssson</t>
  </si>
  <si>
    <t>Sean Elliot Paudel</t>
  </si>
  <si>
    <t>Brede Lesto</t>
  </si>
  <si>
    <t>Olai Aamot</t>
  </si>
  <si>
    <t>Aksel Svorstøl</t>
  </si>
  <si>
    <t>Rasmus Heggvik Aune</t>
  </si>
  <si>
    <t>Nikolai K. Aadland</t>
  </si>
  <si>
    <t>Ruben Bjerkan</t>
  </si>
  <si>
    <t>Sandra Amundsen</t>
  </si>
  <si>
    <t>Eline Svendsen</t>
  </si>
  <si>
    <t>Siv-Helene Haaland</t>
  </si>
  <si>
    <t>Alice Fosen</t>
  </si>
  <si>
    <t>Kvadraturen IK</t>
  </si>
  <si>
    <t>Eline Høien</t>
  </si>
  <si>
    <t>Camilla Skaftå</t>
  </si>
  <si>
    <t>Emma Vittring</t>
  </si>
  <si>
    <t>71</t>
  </si>
  <si>
    <t>Malin Amundsen</t>
  </si>
  <si>
    <t>Mariell Hetlesæter Morken</t>
  </si>
  <si>
    <t>Breimsbygda IL</t>
  </si>
  <si>
    <t>Mariell Endestad Hellevang</t>
  </si>
  <si>
    <t>Tuva Loodtz</t>
  </si>
  <si>
    <t>Edle Eik Litland</t>
  </si>
  <si>
    <t>Laila Therese Bjørnarheim</t>
  </si>
  <si>
    <t>Marte Walseth</t>
  </si>
  <si>
    <t>Trine Endestad Hellevang</t>
  </si>
  <si>
    <t>Tine Rognaldsen Pedersen</t>
  </si>
  <si>
    <t>Lea Berle Horne</t>
  </si>
  <si>
    <t>Hanna Kongsvik Vihovde</t>
  </si>
  <si>
    <t>Karoline Kroken</t>
  </si>
  <si>
    <t>Anita Haugseth</t>
  </si>
  <si>
    <t>Linn Christina Larssen</t>
  </si>
  <si>
    <t>Hedda Øverli</t>
  </si>
  <si>
    <t>+87</t>
  </si>
  <si>
    <t>Maria Lie</t>
  </si>
  <si>
    <t>Hans Bjørsnar Hagenes</t>
  </si>
  <si>
    <t>-</t>
  </si>
  <si>
    <t>x</t>
  </si>
  <si>
    <t>Ronje Lenvik, JK, 55 kg, støt 93 kg (også nordisk rek.)</t>
  </si>
  <si>
    <t>xxx</t>
  </si>
  <si>
    <t>Emil Viktor Sveum, UM, 61 kg: rykk 76 kg, støt 96 kg, sml. 172 kg</t>
  </si>
  <si>
    <t>Ove Varlid</t>
  </si>
  <si>
    <t>Larisa Izumrudova</t>
  </si>
  <si>
    <t>Vigresstad IK</t>
  </si>
  <si>
    <t>Nidelv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</si>
</sst>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</numFmts>
  <fonts count="20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MS Sans Serif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8" fillId="0" borderId="0"/>
  </cellStyleXfs>
  <cellXfs count="158">
    <xf numFmtId="0" fontId="0" fillId="0" borderId="0" xfId="0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/>
    <xf numFmtId="17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8" fontId="10" fillId="0" borderId="0" xfId="0" applyNumberFormat="1" applyFont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9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1" fontId="4" fillId="0" borderId="1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/>
    </xf>
    <xf numFmtId="1" fontId="12" fillId="0" borderId="0" xfId="0" applyNumberFormat="1" applyFont="1" applyAlignment="1" applyProtection="1">
      <alignment horizontal="center"/>
      <protection locked="0"/>
    </xf>
    <xf numFmtId="2" fontId="1" fillId="0" borderId="2" xfId="0" applyNumberFormat="1" applyFont="1" applyBorder="1" applyAlignment="1">
      <alignment horizont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69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1" fontId="3" fillId="0" borderId="16" xfId="0" applyNumberFormat="1" applyFont="1" applyBorder="1" applyAlignment="1" applyProtection="1">
      <alignment horizontal="center" vertical="center"/>
      <protection locked="0"/>
    </xf>
    <xf numFmtId="171" fontId="3" fillId="0" borderId="17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/>
    </xf>
    <xf numFmtId="171" fontId="3" fillId="0" borderId="15" xfId="0" applyNumberFormat="1" applyFont="1" applyBorder="1" applyAlignment="1" applyProtection="1">
      <alignment horizontal="center" vertical="center"/>
      <protection locked="0"/>
    </xf>
    <xf numFmtId="171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Border="1" applyAlignment="1" applyProtection="1">
      <alignment horizontal="center" vertical="center"/>
      <protection locked="0"/>
    </xf>
    <xf numFmtId="171" fontId="3" fillId="0" borderId="3" xfId="0" applyNumberFormat="1" applyFont="1" applyBorder="1" applyAlignment="1" applyProtection="1">
      <alignment horizontal="center" vertical="center"/>
      <protection locked="0"/>
    </xf>
    <xf numFmtId="171" fontId="3" fillId="0" borderId="21" xfId="0" applyNumberFormat="1" applyFont="1" applyBorder="1" applyAlignment="1" applyProtection="1">
      <alignment horizontal="center" vertical="center"/>
      <protection locked="0"/>
    </xf>
    <xf numFmtId="171" fontId="3" fillId="0" borderId="22" xfId="0" applyNumberFormat="1" applyFont="1" applyBorder="1" applyAlignment="1" applyProtection="1">
      <alignment horizontal="center" vertical="center"/>
      <protection locked="0"/>
    </xf>
    <xf numFmtId="169" fontId="1" fillId="0" borderId="0" xfId="0" applyNumberFormat="1" applyFont="1" applyAlignment="1">
      <alignment horizontal="center"/>
    </xf>
    <xf numFmtId="169" fontId="12" fillId="0" borderId="0" xfId="0" applyNumberFormat="1" applyFont="1" applyAlignment="1" applyProtection="1">
      <alignment horizontal="left"/>
      <protection locked="0"/>
    </xf>
    <xf numFmtId="0" fontId="4" fillId="0" borderId="14" xfId="0" quotePrefix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>
      <alignment horizontal="right"/>
    </xf>
    <xf numFmtId="0" fontId="13" fillId="0" borderId="0" xfId="0" applyFont="1"/>
    <xf numFmtId="167" fontId="13" fillId="0" borderId="0" xfId="0" applyNumberFormat="1" applyFont="1"/>
    <xf numFmtId="1" fontId="13" fillId="0" borderId="0" xfId="0" applyNumberFormat="1" applyFont="1"/>
    <xf numFmtId="167" fontId="14" fillId="0" borderId="0" xfId="0" applyNumberFormat="1" applyFont="1" applyAlignment="1">
      <alignment horizontal="right" vertical="center"/>
    </xf>
    <xf numFmtId="167" fontId="1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/>
    </xf>
    <xf numFmtId="1" fontId="5" fillId="0" borderId="23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49" fontId="12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Alignment="1">
      <alignment horizontal="right"/>
    </xf>
    <xf numFmtId="0" fontId="0" fillId="0" borderId="40" xfId="0" applyBorder="1" applyAlignment="1">
      <alignment vertical="center"/>
    </xf>
    <xf numFmtId="49" fontId="4" fillId="0" borderId="41" xfId="0" quotePrefix="1" applyNumberFormat="1" applyFont="1" applyBorder="1" applyAlignment="1" applyProtection="1">
      <alignment horizontal="right" vertical="center"/>
      <protection locked="0"/>
    </xf>
    <xf numFmtId="2" fontId="4" fillId="0" borderId="40" xfId="0" applyNumberFormat="1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69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41" xfId="0" quotePrefix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2" fontId="4" fillId="0" borderId="41" xfId="0" applyNumberFormat="1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69" fontId="4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5" xfId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3" fillId="0" borderId="42" xfId="1" quotePrefix="1" applyFont="1" applyBorder="1" applyAlignment="1" applyProtection="1">
      <alignment horizontal="center" vertical="center"/>
      <protection locked="0"/>
    </xf>
    <xf numFmtId="171" fontId="3" fillId="0" borderId="17" xfId="0" quotePrefix="1" applyNumberFormat="1" applyFont="1" applyBorder="1" applyAlignment="1" applyProtection="1">
      <alignment horizontal="center" vertical="center"/>
      <protection locked="0"/>
    </xf>
    <xf numFmtId="0" fontId="3" fillId="0" borderId="43" xfId="1" quotePrefix="1" applyFont="1" applyBorder="1" applyAlignment="1" applyProtection="1">
      <alignment horizontal="center" vertical="center"/>
      <protection locked="0"/>
    </xf>
    <xf numFmtId="0" fontId="3" fillId="0" borderId="44" xfId="1" quotePrefix="1" applyFont="1" applyBorder="1" applyAlignment="1" applyProtection="1">
      <alignment horizontal="center" vertical="center"/>
      <protection locked="0"/>
    </xf>
    <xf numFmtId="171" fontId="3" fillId="0" borderId="20" xfId="0" quotePrefix="1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0" borderId="0" xfId="0" applyFont="1" applyAlignment="1" applyProtection="1">
      <alignment horizontal="left" vertical="top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14" fontId="4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Sheet2" xfId="1" xr:uid="{31CC514F-0261-F04C-BAA8-328B8B00B971}"/>
  </cellStyles>
  <dxfs count="1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8CC5"/>
      <color rgb="FF9570BE"/>
      <color rgb="FFC398C7"/>
      <color rgb="FFB570BB"/>
      <color rgb="FFB97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7336" name="Rectangle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190500</xdr:colOff>
      <xdr:row>0</xdr:row>
      <xdr:rowOff>25400</xdr:rowOff>
    </xdr:from>
    <xdr:to>
      <xdr:col>2</xdr:col>
      <xdr:colOff>254000</xdr:colOff>
      <xdr:row>3</xdr:row>
      <xdr:rowOff>0</xdr:rowOff>
    </xdr:to>
    <xdr:pic>
      <xdr:nvPicPr>
        <xdr:cNvPr id="7354" name="Picture 1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54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6316" name="Rectangle 1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76200</xdr:colOff>
      <xdr:row>0</xdr:row>
      <xdr:rowOff>76200</xdr:rowOff>
    </xdr:from>
    <xdr:to>
      <xdr:col>2</xdr:col>
      <xdr:colOff>139700</xdr:colOff>
      <xdr:row>3</xdr:row>
      <xdr:rowOff>50800</xdr:rowOff>
    </xdr:to>
    <xdr:pic>
      <xdr:nvPicPr>
        <xdr:cNvPr id="6334" name="Picture 192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762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8360" name="Rectangle 1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152400</xdr:rowOff>
    </xdr:from>
    <xdr:to>
      <xdr:col>2</xdr:col>
      <xdr:colOff>190500</xdr:colOff>
      <xdr:row>3</xdr:row>
      <xdr:rowOff>127000</xdr:rowOff>
    </xdr:to>
    <xdr:pic>
      <xdr:nvPicPr>
        <xdr:cNvPr id="8378" name="Picture 192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24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10414" name="Rectangle 1">
          <a:extLst>
            <a:ext uri="{FF2B5EF4-FFF2-40B4-BE49-F238E27FC236}">
              <a16:creationId xmlns:a16="http://schemas.microsoft.com/office/drawing/2014/main" id="{00000000-0008-0000-0400-0000AE2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101600</xdr:colOff>
      <xdr:row>0</xdr:row>
      <xdr:rowOff>38100</xdr:rowOff>
    </xdr:from>
    <xdr:to>
      <xdr:col>2</xdr:col>
      <xdr:colOff>165100</xdr:colOff>
      <xdr:row>3</xdr:row>
      <xdr:rowOff>12700</xdr:rowOff>
    </xdr:to>
    <xdr:pic>
      <xdr:nvPicPr>
        <xdr:cNvPr id="10432" name="Picture 192">
          <a:extLst>
            <a:ext uri="{FF2B5EF4-FFF2-40B4-BE49-F238E27FC236}">
              <a16:creationId xmlns:a16="http://schemas.microsoft.com/office/drawing/2014/main" id="{00000000-0008-0000-04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381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11428" name="Rectangle 1">
          <a:extLst>
            <a:ext uri="{FF2B5EF4-FFF2-40B4-BE49-F238E27FC236}">
              <a16:creationId xmlns:a16="http://schemas.microsoft.com/office/drawing/2014/main" id="{00000000-0008-0000-0500-0000A42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63500</xdr:rowOff>
    </xdr:from>
    <xdr:to>
      <xdr:col>2</xdr:col>
      <xdr:colOff>190500</xdr:colOff>
      <xdr:row>3</xdr:row>
      <xdr:rowOff>38100</xdr:rowOff>
    </xdr:to>
    <xdr:pic>
      <xdr:nvPicPr>
        <xdr:cNvPr id="11446" name="Picture 192">
          <a:extLst>
            <a:ext uri="{FF2B5EF4-FFF2-40B4-BE49-F238E27FC236}">
              <a16:creationId xmlns:a16="http://schemas.microsoft.com/office/drawing/2014/main" id="{00000000-0008-0000-0500-0000B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35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autoPageBreaks="0" fitToPage="1"/>
  </sheetPr>
  <dimension ref="B1:AD40"/>
  <sheetViews>
    <sheetView showGridLines="0" showRowColHeaders="0" showZeros="0" showOutlineSymbols="0" zoomScaleSheetLayoutView="75" workbookViewId="0">
      <selection activeCell="E29" sqref="E29:G29"/>
    </sheetView>
  </sheetViews>
  <sheetFormatPr baseColWidth="10" defaultColWidth="9.19921875" defaultRowHeight="13.15"/>
  <cols>
    <col min="1" max="1" width="6.796875" style="4" customWidth="1"/>
    <col min="2" max="2" width="10.19921875" style="4" customWidth="1"/>
    <col min="3" max="3" width="6.3984375" style="1" customWidth="1"/>
    <col min="4" max="4" width="8.59765625" style="1" customWidth="1"/>
    <col min="5" max="5" width="6.3984375" style="32" customWidth="1"/>
    <col min="6" max="6" width="10.59765625" style="1" customWidth="1"/>
    <col min="7" max="7" width="3.796875" style="1" customWidth="1"/>
    <col min="8" max="8" width="27.5976562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796875" style="1" customWidth="1"/>
    <col min="14" max="15" width="7.19921875" style="1" customWidth="1"/>
    <col min="16" max="18" width="7.59765625" style="1" customWidth="1"/>
    <col min="19" max="20" width="10.59765625" style="30" customWidth="1"/>
    <col min="21" max="21" width="5.59765625" style="30" customWidth="1"/>
    <col min="22" max="22" width="5.59765625" style="4" customWidth="1"/>
    <col min="23" max="23" width="14.19921875" style="4" customWidth="1"/>
    <col min="24" max="30" width="9.19921875" style="4" hidden="1" customWidth="1"/>
    <col min="31" max="16384" width="9.19921875" style="4"/>
  </cols>
  <sheetData>
    <row r="1" spans="2:30" ht="53.25" customHeight="1">
      <c r="H1" s="133" t="s">
        <v>30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V1" s="30"/>
    </row>
    <row r="2" spans="2:30" ht="24.75" customHeight="1">
      <c r="H2" s="134" t="s">
        <v>25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30"/>
    </row>
    <row r="3" spans="2:30">
      <c r="D3" s="84" t="s">
        <v>53</v>
      </c>
      <c r="V3" s="30"/>
    </row>
    <row r="4" spans="2:30" ht="12" customHeight="1">
      <c r="V4" s="30"/>
    </row>
    <row r="5" spans="2:30" s="6" customFormat="1" ht="15.4">
      <c r="C5" s="60" t="s">
        <v>22</v>
      </c>
      <c r="D5" s="135" t="s">
        <v>57</v>
      </c>
      <c r="E5" s="135"/>
      <c r="F5" s="135"/>
      <c r="G5" s="135"/>
      <c r="H5" s="135"/>
      <c r="I5" s="60" t="s">
        <v>0</v>
      </c>
      <c r="J5" s="135" t="s">
        <v>58</v>
      </c>
      <c r="K5" s="135"/>
      <c r="L5" s="135"/>
      <c r="M5" s="135"/>
      <c r="N5" s="60" t="s">
        <v>1</v>
      </c>
      <c r="O5" s="136" t="s">
        <v>59</v>
      </c>
      <c r="P5" s="136"/>
      <c r="Q5" s="136"/>
      <c r="R5" s="136"/>
      <c r="S5" s="60" t="s">
        <v>2</v>
      </c>
      <c r="T5" s="99" t="s">
        <v>83</v>
      </c>
      <c r="U5" s="100" t="s">
        <v>21</v>
      </c>
      <c r="V5" s="61">
        <v>1</v>
      </c>
      <c r="AC5" s="95"/>
      <c r="AD5" s="95"/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>
      <c r="B7" s="128" t="s">
        <v>43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29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01">
        <v>2009007</v>
      </c>
      <c r="C9" s="102" t="s">
        <v>84</v>
      </c>
      <c r="D9" s="103">
        <v>46.57</v>
      </c>
      <c r="E9" s="104" t="s">
        <v>85</v>
      </c>
      <c r="F9" s="105">
        <v>40008</v>
      </c>
      <c r="G9" s="106">
        <v>1</v>
      </c>
      <c r="H9" s="107" t="s">
        <v>86</v>
      </c>
      <c r="I9" s="108" t="s">
        <v>56</v>
      </c>
      <c r="J9" s="109">
        <v>28</v>
      </c>
      <c r="K9" s="110">
        <v>31</v>
      </c>
      <c r="L9" s="111">
        <v>34</v>
      </c>
      <c r="M9" s="109">
        <v>37</v>
      </c>
      <c r="N9" s="71">
        <v>40</v>
      </c>
      <c r="O9" s="71">
        <v>42</v>
      </c>
      <c r="P9" s="45">
        <f t="shared" ref="P9:P24" si="0">IF(MAX(J9:L9)&lt;0,0,TRUNC(MAX(J9:L9)/1)*1)</f>
        <v>34</v>
      </c>
      <c r="Q9" s="45">
        <f t="shared" ref="Q9:Q24" si="1">IF(MAX(M9:O9)&lt;0,0,TRUNC(MAX(M9:O9)/1)*1)</f>
        <v>42</v>
      </c>
      <c r="R9" s="45">
        <f t="shared" ref="R9:R23" si="2">IF(P9=0,0,IF(Q9=0,0,SUM(P9:Q9)))</f>
        <v>76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123.75998984664865</v>
      </c>
      <c r="T9" s="46" t="str">
        <f>IF(AA9=1,S9*AD9,"")</f>
        <v/>
      </c>
      <c r="U9" s="47">
        <v>1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1.6240105672891674</v>
      </c>
      <c r="X9" s="80" t="str">
        <f>T5</f>
        <v>22.04.23</v>
      </c>
      <c r="Y9" s="72" t="str">
        <f>IF(ISNUMBER(FIND("M",E9)),"m",IF(ISNUMBER(FIND("K",E9)),"k"))</f>
        <v>k</v>
      </c>
      <c r="Z9" s="72">
        <f>IF(OR(F9="",X9=""),0,(YEAR(X9)-YEAR(F9)))</f>
        <v>14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01"/>
      <c r="C10" s="112"/>
      <c r="D10" s="103"/>
      <c r="E10" s="104"/>
      <c r="F10" s="105"/>
      <c r="G10" s="113"/>
      <c r="H10" s="107"/>
      <c r="I10" s="108"/>
      <c r="J10" s="109"/>
      <c r="K10" s="110"/>
      <c r="L10" s="111"/>
      <c r="M10" s="109"/>
      <c r="N10" s="71"/>
      <c r="O10" s="71"/>
      <c r="P10" s="45">
        <f t="shared" si="0"/>
        <v>0</v>
      </c>
      <c r="Q10" s="45">
        <f t="shared" si="1"/>
        <v>0</v>
      </c>
      <c r="R10" s="45">
        <f t="shared" si="2"/>
        <v>0</v>
      </c>
      <c r="S10" s="46" t="str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46" t="str">
        <f t="shared" ref="T10:T24" si="4">IF(AA10=1,S10*AD10,"")</f>
        <v/>
      </c>
      <c r="U10" s="50"/>
      <c r="V10" s="51"/>
      <c r="W10" s="49" t="str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/>
      </c>
      <c r="X10" s="80" t="str">
        <f>T5</f>
        <v>22.04.23</v>
      </c>
      <c r="Y10" s="72" t="b">
        <f t="shared" ref="Y10:Y24" si="6">IF(ISNUMBER(FIND("M",E10)),"m",IF(ISNUMBER(FIND("K",E10)),"k"))</f>
        <v>0</v>
      </c>
      <c r="Z10" s="72">
        <f t="shared" ref="Z10:Z24" si="7">IF(OR(F10="",X10=""),0,(YEAR(X10)-YEAR(F10)))</f>
        <v>0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str">
        <f t="shared" ref="AD10:AD24" si="9">IF(Y10="m",AB10,IF(Y10="k",AC10,""))</f>
        <v/>
      </c>
    </row>
    <row r="11" spans="2:30" s="10" customFormat="1" ht="20" customHeight="1">
      <c r="B11" s="101">
        <v>2007019</v>
      </c>
      <c r="C11" s="102" t="s">
        <v>87</v>
      </c>
      <c r="D11" s="103">
        <v>52.44</v>
      </c>
      <c r="E11" s="104" t="s">
        <v>85</v>
      </c>
      <c r="F11" s="105">
        <v>39260</v>
      </c>
      <c r="G11" s="106">
        <v>3</v>
      </c>
      <c r="H11" s="107" t="s">
        <v>88</v>
      </c>
      <c r="I11" s="108" t="s">
        <v>60</v>
      </c>
      <c r="J11" s="109">
        <v>40</v>
      </c>
      <c r="K11" s="110">
        <v>43</v>
      </c>
      <c r="L11" s="111">
        <v>45</v>
      </c>
      <c r="M11" s="109">
        <v>53</v>
      </c>
      <c r="N11" s="71">
        <v>57</v>
      </c>
      <c r="O11" s="71">
        <v>-60</v>
      </c>
      <c r="P11" s="45">
        <f t="shared" si="0"/>
        <v>45</v>
      </c>
      <c r="Q11" s="45">
        <f t="shared" si="1"/>
        <v>57</v>
      </c>
      <c r="R11" s="45">
        <f t="shared" si="2"/>
        <v>102</v>
      </c>
      <c r="S11" s="46">
        <f t="shared" si="3"/>
        <v>151.48295647637977</v>
      </c>
      <c r="T11" s="46" t="str">
        <f t="shared" si="4"/>
        <v/>
      </c>
      <c r="U11" s="50">
        <v>3</v>
      </c>
      <c r="V11" s="51"/>
      <c r="W11" s="49">
        <f t="shared" si="5"/>
        <v>1.4817922346599974</v>
      </c>
      <c r="X11" s="80" t="str">
        <f>T5</f>
        <v>22.04.23</v>
      </c>
      <c r="Y11" s="72" t="str">
        <f t="shared" si="6"/>
        <v>k</v>
      </c>
      <c r="Z11" s="72">
        <f t="shared" si="7"/>
        <v>16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01">
        <v>2006020</v>
      </c>
      <c r="C12" s="102" t="s">
        <v>87</v>
      </c>
      <c r="D12" s="103">
        <v>53.88</v>
      </c>
      <c r="E12" s="104" t="s">
        <v>85</v>
      </c>
      <c r="F12" s="105">
        <v>38726</v>
      </c>
      <c r="G12" s="106">
        <v>2</v>
      </c>
      <c r="H12" s="107" t="s">
        <v>89</v>
      </c>
      <c r="I12" s="108" t="s">
        <v>62</v>
      </c>
      <c r="J12" s="109">
        <v>30</v>
      </c>
      <c r="K12" s="110">
        <v>33</v>
      </c>
      <c r="L12" s="111">
        <v>35</v>
      </c>
      <c r="M12" s="109">
        <v>39</v>
      </c>
      <c r="N12" s="76">
        <v>42</v>
      </c>
      <c r="O12" s="71">
        <v>45</v>
      </c>
      <c r="P12" s="45">
        <f t="shared" si="0"/>
        <v>35</v>
      </c>
      <c r="Q12" s="45">
        <f t="shared" si="1"/>
        <v>45</v>
      </c>
      <c r="R12" s="45">
        <f t="shared" si="2"/>
        <v>80</v>
      </c>
      <c r="S12" s="46">
        <f t="shared" si="3"/>
        <v>116.4961025071314</v>
      </c>
      <c r="T12" s="46" t="str">
        <f t="shared" si="4"/>
        <v/>
      </c>
      <c r="U12" s="50">
        <v>5</v>
      </c>
      <c r="V12" s="51" t="s">
        <v>18</v>
      </c>
      <c r="W12" s="49">
        <f t="shared" si="5"/>
        <v>1.453076567645281</v>
      </c>
      <c r="X12" s="80" t="str">
        <f>T5</f>
        <v>22.04.23</v>
      </c>
      <c r="Y12" s="72" t="str">
        <f t="shared" si="6"/>
        <v>k</v>
      </c>
      <c r="Z12" s="72">
        <f t="shared" si="7"/>
        <v>17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01">
        <v>2009017</v>
      </c>
      <c r="C13" s="102" t="s">
        <v>87</v>
      </c>
      <c r="D13" s="103">
        <v>53.34</v>
      </c>
      <c r="E13" s="104" t="s">
        <v>85</v>
      </c>
      <c r="F13" s="105">
        <v>39863</v>
      </c>
      <c r="G13" s="106">
        <v>6</v>
      </c>
      <c r="H13" s="107" t="s">
        <v>90</v>
      </c>
      <c r="I13" s="108" t="s">
        <v>63</v>
      </c>
      <c r="J13" s="109">
        <v>27</v>
      </c>
      <c r="K13" s="110">
        <v>30</v>
      </c>
      <c r="L13" s="111">
        <v>-33</v>
      </c>
      <c r="M13" s="109">
        <v>33</v>
      </c>
      <c r="N13" s="71">
        <v>36</v>
      </c>
      <c r="O13" s="71">
        <v>-40</v>
      </c>
      <c r="P13" s="45">
        <f t="shared" si="0"/>
        <v>30</v>
      </c>
      <c r="Q13" s="45">
        <f t="shared" si="1"/>
        <v>36</v>
      </c>
      <c r="R13" s="45">
        <f t="shared" si="2"/>
        <v>66</v>
      </c>
      <c r="S13" s="46">
        <f t="shared" si="3"/>
        <v>96.809096503111846</v>
      </c>
      <c r="T13" s="46" t="str">
        <f t="shared" si="4"/>
        <v/>
      </c>
      <c r="U13" s="50">
        <v>6</v>
      </c>
      <c r="V13" s="51" t="s">
        <v>18</v>
      </c>
      <c r="W13" s="49">
        <f t="shared" si="5"/>
        <v>1.4636030518944183</v>
      </c>
      <c r="X13" s="80" t="str">
        <f>T5</f>
        <v>22.04.23</v>
      </c>
      <c r="Y13" s="72" t="str">
        <f t="shared" si="6"/>
        <v>k</v>
      </c>
      <c r="Z13" s="72">
        <f t="shared" si="7"/>
        <v>14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01">
        <v>2008008</v>
      </c>
      <c r="C14" s="102" t="s">
        <v>87</v>
      </c>
      <c r="D14" s="103">
        <v>51.7</v>
      </c>
      <c r="E14" s="104" t="s">
        <v>85</v>
      </c>
      <c r="F14" s="105">
        <v>39461</v>
      </c>
      <c r="G14" s="106">
        <v>5</v>
      </c>
      <c r="H14" s="107" t="s">
        <v>91</v>
      </c>
      <c r="I14" s="108" t="s">
        <v>92</v>
      </c>
      <c r="J14" s="109">
        <v>30</v>
      </c>
      <c r="K14" s="110">
        <v>32</v>
      </c>
      <c r="L14" s="111">
        <v>34</v>
      </c>
      <c r="M14" s="109">
        <v>40</v>
      </c>
      <c r="N14" s="71">
        <v>43</v>
      </c>
      <c r="O14" s="71">
        <v>47</v>
      </c>
      <c r="P14" s="45">
        <f t="shared" si="0"/>
        <v>34</v>
      </c>
      <c r="Q14" s="45">
        <f t="shared" si="1"/>
        <v>47</v>
      </c>
      <c r="R14" s="45">
        <f t="shared" si="2"/>
        <v>81</v>
      </c>
      <c r="S14" s="46">
        <f t="shared" si="3"/>
        <v>121.56741438976695</v>
      </c>
      <c r="T14" s="46" t="str">
        <f t="shared" si="4"/>
        <v/>
      </c>
      <c r="U14" s="50">
        <v>4</v>
      </c>
      <c r="V14" s="51" t="s">
        <v>18</v>
      </c>
      <c r="W14" s="49">
        <f t="shared" si="5"/>
        <v>1.4973824196067052</v>
      </c>
      <c r="X14" s="80" t="str">
        <f>T5</f>
        <v>22.04.23</v>
      </c>
      <c r="Y14" s="72" t="str">
        <f t="shared" si="6"/>
        <v>k</v>
      </c>
      <c r="Z14" s="72">
        <f t="shared" si="7"/>
        <v>15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01">
        <v>2009003</v>
      </c>
      <c r="C15" s="102" t="s">
        <v>87</v>
      </c>
      <c r="D15" s="103">
        <v>52.3</v>
      </c>
      <c r="E15" s="104" t="s">
        <v>85</v>
      </c>
      <c r="F15" s="105">
        <v>40060</v>
      </c>
      <c r="G15" s="106">
        <v>7</v>
      </c>
      <c r="H15" s="107" t="s">
        <v>93</v>
      </c>
      <c r="I15" s="108" t="s">
        <v>63</v>
      </c>
      <c r="J15" s="109">
        <v>44</v>
      </c>
      <c r="K15" s="110">
        <v>-48</v>
      </c>
      <c r="L15" s="111">
        <v>-49</v>
      </c>
      <c r="M15" s="109">
        <v>56</v>
      </c>
      <c r="N15" s="71">
        <v>59</v>
      </c>
      <c r="O15" s="71">
        <v>61</v>
      </c>
      <c r="P15" s="45">
        <f t="shared" si="0"/>
        <v>44</v>
      </c>
      <c r="Q15" s="45">
        <f t="shared" si="1"/>
        <v>61</v>
      </c>
      <c r="R15" s="45">
        <f t="shared" si="2"/>
        <v>105</v>
      </c>
      <c r="S15" s="46">
        <f t="shared" si="3"/>
        <v>156.24555757140186</v>
      </c>
      <c r="T15" s="46" t="str">
        <f t="shared" si="4"/>
        <v/>
      </c>
      <c r="U15" s="50">
        <v>2</v>
      </c>
      <c r="V15" s="51"/>
      <c r="W15" s="49">
        <f t="shared" si="5"/>
        <v>1.484696755988661</v>
      </c>
      <c r="X15" s="80" t="str">
        <f>T5</f>
        <v>22.04.23</v>
      </c>
      <c r="Y15" s="72" t="str">
        <f t="shared" si="6"/>
        <v>k</v>
      </c>
      <c r="Z15" s="72">
        <f t="shared" si="7"/>
        <v>14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01">
        <v>2004001</v>
      </c>
      <c r="C16" s="102" t="s">
        <v>87</v>
      </c>
      <c r="D16" s="103">
        <v>54.05</v>
      </c>
      <c r="E16" s="104" t="s">
        <v>94</v>
      </c>
      <c r="F16" s="105">
        <v>38084</v>
      </c>
      <c r="G16" s="106">
        <v>4</v>
      </c>
      <c r="H16" s="107" t="s">
        <v>95</v>
      </c>
      <c r="I16" s="108" t="s">
        <v>64</v>
      </c>
      <c r="J16" s="109">
        <v>70</v>
      </c>
      <c r="K16" s="110">
        <v>72</v>
      </c>
      <c r="L16" s="111">
        <v>-74</v>
      </c>
      <c r="M16" s="109">
        <v>87</v>
      </c>
      <c r="N16" s="71">
        <v>90</v>
      </c>
      <c r="O16" s="71">
        <v>93</v>
      </c>
      <c r="P16" s="45">
        <f t="shared" si="0"/>
        <v>72</v>
      </c>
      <c r="Q16" s="45">
        <f t="shared" si="1"/>
        <v>93</v>
      </c>
      <c r="R16" s="45">
        <f t="shared" si="2"/>
        <v>165</v>
      </c>
      <c r="S16" s="46">
        <f t="shared" si="3"/>
        <v>239.73207442419147</v>
      </c>
      <c r="T16" s="46" t="str">
        <f t="shared" si="4"/>
        <v/>
      </c>
      <c r="U16" s="50">
        <v>1</v>
      </c>
      <c r="V16" s="51" t="s">
        <v>159</v>
      </c>
      <c r="W16" s="49">
        <f t="shared" si="5"/>
        <v>1.4498206156182052</v>
      </c>
      <c r="X16" s="80" t="str">
        <f>T5</f>
        <v>22.04.23</v>
      </c>
      <c r="Y16" s="72" t="str">
        <f t="shared" si="6"/>
        <v>k</v>
      </c>
      <c r="Z16" s="72">
        <f t="shared" si="7"/>
        <v>19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01"/>
      <c r="C17" s="112"/>
      <c r="D17" s="103"/>
      <c r="E17" s="104"/>
      <c r="F17" s="105"/>
      <c r="G17" s="113"/>
      <c r="H17" s="107"/>
      <c r="I17" s="108"/>
      <c r="J17" s="109"/>
      <c r="K17" s="110"/>
      <c r="L17" s="111"/>
      <c r="M17" s="109"/>
      <c r="N17" s="71"/>
      <c r="O17" s="71"/>
      <c r="P17" s="45">
        <f t="shared" si="0"/>
        <v>0</v>
      </c>
      <c r="Q17" s="45">
        <f t="shared" si="1"/>
        <v>0</v>
      </c>
      <c r="R17" s="45">
        <f t="shared" si="2"/>
        <v>0</v>
      </c>
      <c r="S17" s="46" t="str">
        <f t="shared" si="3"/>
        <v/>
      </c>
      <c r="T17" s="46" t="str">
        <f t="shared" si="4"/>
        <v/>
      </c>
      <c r="U17" s="50"/>
      <c r="V17" s="51"/>
      <c r="W17" s="49" t="str">
        <f t="shared" si="5"/>
        <v/>
      </c>
      <c r="X17" s="80" t="str">
        <f>T5</f>
        <v>22.04.23</v>
      </c>
      <c r="Y17" s="72" t="b">
        <f t="shared" si="6"/>
        <v>0</v>
      </c>
      <c r="Z17" s="72">
        <f t="shared" si="7"/>
        <v>0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str">
        <f t="shared" si="9"/>
        <v/>
      </c>
    </row>
    <row r="18" spans="2:30" s="10" customFormat="1" ht="20" customHeight="1">
      <c r="B18" s="101">
        <v>2006021</v>
      </c>
      <c r="C18" s="114">
        <v>59</v>
      </c>
      <c r="D18" s="103">
        <v>57.81</v>
      </c>
      <c r="E18" s="104" t="s">
        <v>85</v>
      </c>
      <c r="F18" s="105">
        <v>38729</v>
      </c>
      <c r="G18" s="113">
        <v>12</v>
      </c>
      <c r="H18" s="107" t="s">
        <v>96</v>
      </c>
      <c r="I18" s="108" t="s">
        <v>56</v>
      </c>
      <c r="J18" s="109">
        <v>45</v>
      </c>
      <c r="K18" s="110">
        <v>49</v>
      </c>
      <c r="L18" s="111">
        <v>-52</v>
      </c>
      <c r="M18" s="109">
        <v>55</v>
      </c>
      <c r="N18" s="71">
        <v>59</v>
      </c>
      <c r="O18" s="71">
        <v>62</v>
      </c>
      <c r="P18" s="45">
        <f t="shared" si="0"/>
        <v>49</v>
      </c>
      <c r="Q18" s="45">
        <f t="shared" si="1"/>
        <v>62</v>
      </c>
      <c r="R18" s="45">
        <f t="shared" si="2"/>
        <v>111</v>
      </c>
      <c r="S18" s="46">
        <f t="shared" si="3"/>
        <v>153.94416321960975</v>
      </c>
      <c r="T18" s="46" t="str">
        <f t="shared" si="4"/>
        <v/>
      </c>
      <c r="U18" s="50">
        <v>4</v>
      </c>
      <c r="V18" s="51" t="s">
        <v>18</v>
      </c>
      <c r="W18" s="49">
        <f t="shared" si="5"/>
        <v>1.3842531793331987</v>
      </c>
      <c r="X18" s="80" t="str">
        <f>T5</f>
        <v>22.04.23</v>
      </c>
      <c r="Y18" s="72" t="str">
        <f t="shared" si="6"/>
        <v>k</v>
      </c>
      <c r="Z18" s="72">
        <f t="shared" si="7"/>
        <v>17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01">
        <v>2005009</v>
      </c>
      <c r="C19" s="114">
        <v>59</v>
      </c>
      <c r="D19" s="103">
        <v>57.98</v>
      </c>
      <c r="E19" s="104" t="s">
        <v>94</v>
      </c>
      <c r="F19" s="105">
        <v>38515</v>
      </c>
      <c r="G19" s="113">
        <v>11</v>
      </c>
      <c r="H19" s="107" t="s">
        <v>97</v>
      </c>
      <c r="I19" s="108" t="s">
        <v>58</v>
      </c>
      <c r="J19" s="109">
        <v>35</v>
      </c>
      <c r="K19" s="110">
        <v>-38</v>
      </c>
      <c r="L19" s="111">
        <v>38</v>
      </c>
      <c r="M19" s="109">
        <v>42</v>
      </c>
      <c r="N19" s="71">
        <v>-46</v>
      </c>
      <c r="O19" s="71">
        <v>47</v>
      </c>
      <c r="P19" s="45">
        <f t="shared" si="0"/>
        <v>38</v>
      </c>
      <c r="Q19" s="45">
        <f t="shared" si="1"/>
        <v>47</v>
      </c>
      <c r="R19" s="45">
        <f t="shared" si="2"/>
        <v>85</v>
      </c>
      <c r="S19" s="46">
        <f t="shared" si="3"/>
        <v>117.65427550138</v>
      </c>
      <c r="T19" s="46" t="str">
        <f t="shared" si="4"/>
        <v/>
      </c>
      <c r="U19" s="50">
        <v>5</v>
      </c>
      <c r="V19" s="51"/>
      <c r="W19" s="49">
        <f t="shared" si="5"/>
        <v>1.3815558281155307</v>
      </c>
      <c r="X19" s="80" t="str">
        <f>T5</f>
        <v>22.04.23</v>
      </c>
      <c r="Y19" s="72" t="str">
        <f t="shared" si="6"/>
        <v>k</v>
      </c>
      <c r="Z19" s="72">
        <f t="shared" si="7"/>
        <v>18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b">
        <f t="shared" si="9"/>
        <v>0</v>
      </c>
    </row>
    <row r="20" spans="2:30" s="10" customFormat="1" ht="20" customHeight="1">
      <c r="B20" s="101">
        <v>2003014</v>
      </c>
      <c r="C20" s="114">
        <v>59</v>
      </c>
      <c r="D20" s="103">
        <v>58.43</v>
      </c>
      <c r="E20" s="104" t="s">
        <v>94</v>
      </c>
      <c r="F20" s="105">
        <v>37656</v>
      </c>
      <c r="G20" s="113">
        <v>8</v>
      </c>
      <c r="H20" s="107" t="s">
        <v>98</v>
      </c>
      <c r="I20" s="108" t="s">
        <v>99</v>
      </c>
      <c r="J20" s="109">
        <v>59</v>
      </c>
      <c r="K20" s="110">
        <v>-62</v>
      </c>
      <c r="L20" s="111">
        <v>-63</v>
      </c>
      <c r="M20" s="109">
        <v>78</v>
      </c>
      <c r="N20" s="71">
        <v>81</v>
      </c>
      <c r="O20" s="71">
        <v>-83</v>
      </c>
      <c r="P20" s="45">
        <f t="shared" si="0"/>
        <v>59</v>
      </c>
      <c r="Q20" s="45">
        <f t="shared" si="1"/>
        <v>81</v>
      </c>
      <c r="R20" s="45">
        <f t="shared" si="2"/>
        <v>140</v>
      </c>
      <c r="S20" s="46">
        <f t="shared" si="3"/>
        <v>192.79119494171152</v>
      </c>
      <c r="T20" s="46" t="str">
        <f t="shared" si="4"/>
        <v/>
      </c>
      <c r="U20" s="50">
        <v>3</v>
      </c>
      <c r="V20" s="51"/>
      <c r="W20" s="49">
        <f t="shared" si="5"/>
        <v>1.3745174638075552</v>
      </c>
      <c r="X20" s="80" t="str">
        <f>T5</f>
        <v>22.04.23</v>
      </c>
      <c r="Y20" s="72" t="str">
        <f t="shared" si="6"/>
        <v>k</v>
      </c>
      <c r="Z20" s="72">
        <f t="shared" si="7"/>
        <v>20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01">
        <v>2004019</v>
      </c>
      <c r="C21" s="114">
        <v>59</v>
      </c>
      <c r="D21" s="103">
        <v>58.34</v>
      </c>
      <c r="E21" s="104" t="s">
        <v>94</v>
      </c>
      <c r="F21" s="105">
        <v>38164</v>
      </c>
      <c r="G21" s="113">
        <v>10</v>
      </c>
      <c r="H21" s="107" t="s">
        <v>100</v>
      </c>
      <c r="I21" s="108" t="s">
        <v>99</v>
      </c>
      <c r="J21" s="109">
        <v>70</v>
      </c>
      <c r="K21" s="110">
        <v>73</v>
      </c>
      <c r="L21" s="111">
        <v>-75</v>
      </c>
      <c r="M21" s="109">
        <v>85</v>
      </c>
      <c r="N21" s="71">
        <v>88</v>
      </c>
      <c r="O21" s="71">
        <v>92</v>
      </c>
      <c r="P21" s="45">
        <f t="shared" si="0"/>
        <v>73</v>
      </c>
      <c r="Q21" s="45">
        <f t="shared" si="1"/>
        <v>92</v>
      </c>
      <c r="R21" s="45">
        <f t="shared" si="2"/>
        <v>165</v>
      </c>
      <c r="S21" s="46">
        <f t="shared" si="3"/>
        <v>227.45015450308844</v>
      </c>
      <c r="T21" s="46" t="str">
        <f t="shared" si="4"/>
        <v/>
      </c>
      <c r="U21" s="50">
        <v>2</v>
      </c>
      <c r="V21" s="51"/>
      <c r="W21" s="49">
        <f t="shared" si="5"/>
        <v>1.3759134551705983</v>
      </c>
      <c r="X21" s="80" t="str">
        <f>T5</f>
        <v>22.04.23</v>
      </c>
      <c r="Y21" s="72" t="str">
        <f t="shared" si="6"/>
        <v>k</v>
      </c>
      <c r="Z21" s="72">
        <f t="shared" si="7"/>
        <v>19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b">
        <f t="shared" si="9"/>
        <v>0</v>
      </c>
    </row>
    <row r="22" spans="2:30" s="10" customFormat="1" ht="20" customHeight="1">
      <c r="B22" s="101">
        <v>2005005</v>
      </c>
      <c r="C22" s="114">
        <v>59</v>
      </c>
      <c r="D22" s="103">
        <v>58.37</v>
      </c>
      <c r="E22" s="104" t="s">
        <v>94</v>
      </c>
      <c r="F22" s="105">
        <v>38424</v>
      </c>
      <c r="G22" s="113">
        <v>9</v>
      </c>
      <c r="H22" s="107" t="s">
        <v>101</v>
      </c>
      <c r="I22" s="108" t="s">
        <v>56</v>
      </c>
      <c r="J22" s="109">
        <v>70</v>
      </c>
      <c r="K22" s="110">
        <v>-73</v>
      </c>
      <c r="L22" s="111">
        <v>73</v>
      </c>
      <c r="M22" s="109">
        <v>87</v>
      </c>
      <c r="N22" s="71">
        <v>89</v>
      </c>
      <c r="O22" s="71">
        <v>93</v>
      </c>
      <c r="P22" s="45">
        <f t="shared" si="0"/>
        <v>73</v>
      </c>
      <c r="Q22" s="45">
        <f t="shared" si="1"/>
        <v>93</v>
      </c>
      <c r="R22" s="45">
        <f t="shared" si="2"/>
        <v>166</v>
      </c>
      <c r="S22" s="46">
        <f t="shared" si="3"/>
        <v>228.75074378764774</v>
      </c>
      <c r="T22" s="46" t="str">
        <f t="shared" si="4"/>
        <v/>
      </c>
      <c r="U22" s="50">
        <v>1</v>
      </c>
      <c r="V22" s="51"/>
      <c r="W22" s="49">
        <f t="shared" si="5"/>
        <v>1.3754474808719508</v>
      </c>
      <c r="X22" s="80" t="str">
        <f>T5</f>
        <v>22.04.23</v>
      </c>
      <c r="Y22" s="72" t="str">
        <f t="shared" si="6"/>
        <v>k</v>
      </c>
      <c r="Z22" s="72">
        <f t="shared" si="7"/>
        <v>18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b">
        <f t="shared" si="9"/>
        <v>0</v>
      </c>
    </row>
    <row r="23" spans="2:30" s="10" customFormat="1" ht="20" customHeight="1">
      <c r="B23" s="101"/>
      <c r="C23" s="114"/>
      <c r="D23" s="103"/>
      <c r="E23" s="104"/>
      <c r="F23" s="105"/>
      <c r="G23" s="113"/>
      <c r="H23" s="107"/>
      <c r="I23" s="108"/>
      <c r="J23" s="109"/>
      <c r="K23" s="110"/>
      <c r="L23" s="111"/>
      <c r="M23" s="109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 t="str">
        <f>T5</f>
        <v>22.04.23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82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 t="str">
        <f>T5</f>
        <v>22.04.23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 ht="12.75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31" t="s">
        <v>44</v>
      </c>
      <c r="C27" s="131"/>
      <c r="D27" s="92" t="s">
        <v>43</v>
      </c>
      <c r="E27" s="131" t="s">
        <v>6</v>
      </c>
      <c r="F27" s="131"/>
      <c r="G27" s="131"/>
      <c r="H27" s="92" t="s">
        <v>45</v>
      </c>
      <c r="I27" s="29"/>
      <c r="J27" s="131" t="s">
        <v>44</v>
      </c>
      <c r="K27" s="131"/>
      <c r="L27" s="131"/>
      <c r="M27" s="93" t="s">
        <v>43</v>
      </c>
      <c r="N27" s="132" t="s">
        <v>6</v>
      </c>
      <c r="O27" s="132"/>
      <c r="P27" s="132"/>
      <c r="Q27" s="132"/>
      <c r="R27" s="132" t="s">
        <v>45</v>
      </c>
      <c r="S27" s="132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137" t="s">
        <v>46</v>
      </c>
      <c r="C28" s="138"/>
      <c r="D28" s="120">
        <v>1952001</v>
      </c>
      <c r="E28" s="138" t="s">
        <v>70</v>
      </c>
      <c r="F28" s="138"/>
      <c r="G28" s="138"/>
      <c r="H28" s="94" t="s">
        <v>68</v>
      </c>
      <c r="I28" s="5"/>
      <c r="J28" s="137" t="s">
        <v>47</v>
      </c>
      <c r="K28" s="138"/>
      <c r="L28" s="138"/>
      <c r="M28" s="120">
        <v>1952001</v>
      </c>
      <c r="N28" s="139" t="s">
        <v>70</v>
      </c>
      <c r="O28" s="139"/>
      <c r="P28" s="139"/>
      <c r="Q28" s="139"/>
      <c r="R28" s="139" t="s">
        <v>68</v>
      </c>
      <c r="S28" s="140"/>
      <c r="AA28" s="1"/>
      <c r="AC28" s="95"/>
      <c r="AD28" s="95"/>
    </row>
    <row r="29" spans="2:30" s="6" customFormat="1" ht="21" customHeight="1">
      <c r="B29" s="141" t="s">
        <v>48</v>
      </c>
      <c r="C29" s="142"/>
      <c r="D29" s="121">
        <v>1957002</v>
      </c>
      <c r="E29" s="143" t="s">
        <v>71</v>
      </c>
      <c r="F29" s="143"/>
      <c r="G29" s="143"/>
      <c r="H29" s="96" t="s">
        <v>58</v>
      </c>
      <c r="I29" s="5"/>
      <c r="J29" s="141" t="s">
        <v>49</v>
      </c>
      <c r="K29" s="142"/>
      <c r="L29" s="142"/>
      <c r="M29" s="97">
        <v>1964006</v>
      </c>
      <c r="N29" s="144" t="s">
        <v>74</v>
      </c>
      <c r="O29" s="144"/>
      <c r="P29" s="144"/>
      <c r="Q29" s="144"/>
      <c r="R29" s="144" t="s">
        <v>58</v>
      </c>
      <c r="S29" s="145"/>
      <c r="AC29" s="95"/>
      <c r="AD29" s="95"/>
    </row>
    <row r="30" spans="2:30" s="6" customFormat="1" ht="19.05" customHeight="1">
      <c r="B30" s="141" t="s">
        <v>48</v>
      </c>
      <c r="C30" s="142"/>
      <c r="D30" s="121">
        <v>1987005</v>
      </c>
      <c r="E30" s="142" t="s">
        <v>72</v>
      </c>
      <c r="F30" s="142"/>
      <c r="G30" s="142"/>
      <c r="H30" s="96" t="s">
        <v>58</v>
      </c>
      <c r="I30" s="5"/>
      <c r="J30" s="141" t="s">
        <v>49</v>
      </c>
      <c r="K30" s="142"/>
      <c r="L30" s="142"/>
      <c r="M30" s="97">
        <v>1980002</v>
      </c>
      <c r="N30" s="144" t="s">
        <v>75</v>
      </c>
      <c r="O30" s="144"/>
      <c r="P30" s="144"/>
      <c r="Q30" s="144"/>
      <c r="R30" s="144" t="s">
        <v>56</v>
      </c>
      <c r="S30" s="145"/>
      <c r="AC30" s="95"/>
      <c r="AD30" s="95"/>
    </row>
    <row r="31" spans="2:30" s="6" customFormat="1" ht="21" customHeight="1">
      <c r="B31" s="141" t="s">
        <v>48</v>
      </c>
      <c r="C31" s="142"/>
      <c r="D31" s="121">
        <v>1957004</v>
      </c>
      <c r="E31" s="142" t="s">
        <v>73</v>
      </c>
      <c r="F31" s="142"/>
      <c r="G31" s="142"/>
      <c r="H31" s="96" t="s">
        <v>69</v>
      </c>
      <c r="I31" s="5"/>
      <c r="J31" s="141" t="s">
        <v>50</v>
      </c>
      <c r="K31" s="142"/>
      <c r="L31" s="142"/>
      <c r="M31" s="97"/>
      <c r="N31" s="144"/>
      <c r="O31" s="144"/>
      <c r="P31" s="144"/>
      <c r="Q31" s="144"/>
      <c r="R31" s="144"/>
      <c r="S31" s="145"/>
      <c r="Y31" s="6" t="s">
        <v>18</v>
      </c>
      <c r="AC31" s="95"/>
      <c r="AD31" s="95"/>
    </row>
    <row r="32" spans="2:30" s="6" customFormat="1" ht="20" customHeight="1">
      <c r="B32" s="141" t="s">
        <v>48</v>
      </c>
      <c r="C32" s="142"/>
      <c r="D32" s="121"/>
      <c r="E32" s="142"/>
      <c r="F32" s="142"/>
      <c r="G32" s="142"/>
      <c r="H32" s="96"/>
      <c r="I32" s="5"/>
      <c r="J32" s="141" t="s">
        <v>54</v>
      </c>
      <c r="K32" s="142"/>
      <c r="L32" s="142"/>
      <c r="M32" s="97">
        <v>1947002</v>
      </c>
      <c r="N32" s="144" t="s">
        <v>55</v>
      </c>
      <c r="O32" s="144"/>
      <c r="P32" s="144"/>
      <c r="Q32" s="144"/>
      <c r="R32" s="144" t="s">
        <v>56</v>
      </c>
      <c r="S32" s="145"/>
      <c r="AC32" s="95"/>
      <c r="AD32" s="95"/>
    </row>
    <row r="33" spans="2:30" ht="19.05" customHeight="1">
      <c r="B33" s="141" t="s">
        <v>48</v>
      </c>
      <c r="C33" s="142"/>
      <c r="D33" s="121"/>
      <c r="E33" s="142"/>
      <c r="F33" s="142"/>
      <c r="G33" s="142"/>
      <c r="H33" s="96"/>
      <c r="I33" s="4"/>
      <c r="J33" s="141"/>
      <c r="K33" s="142"/>
      <c r="L33" s="142"/>
      <c r="M33" s="97"/>
      <c r="N33" s="144"/>
      <c r="O33" s="144"/>
      <c r="P33" s="144"/>
      <c r="Q33" s="144"/>
      <c r="R33" s="144"/>
      <c r="S33" s="145"/>
      <c r="T33" s="4"/>
      <c r="U33" s="4"/>
      <c r="AC33" s="3"/>
      <c r="AD33" s="3"/>
    </row>
    <row r="34" spans="2:30" ht="20" customHeight="1">
      <c r="B34" s="141" t="s">
        <v>51</v>
      </c>
      <c r="C34" s="142"/>
      <c r="D34" s="121">
        <v>1958002</v>
      </c>
      <c r="E34" s="142" t="s">
        <v>157</v>
      </c>
      <c r="F34" s="142"/>
      <c r="G34" s="142"/>
      <c r="H34" s="96" t="s">
        <v>63</v>
      </c>
      <c r="I34" s="4"/>
      <c r="J34" s="141"/>
      <c r="K34" s="142"/>
      <c r="L34" s="142"/>
      <c r="M34" s="97"/>
      <c r="N34" s="144"/>
      <c r="O34" s="144"/>
      <c r="P34" s="144"/>
      <c r="Q34" s="144"/>
      <c r="R34" s="144"/>
      <c r="S34" s="145"/>
      <c r="T34" s="4"/>
      <c r="U34" s="4"/>
      <c r="AC34" s="3"/>
      <c r="AD34" s="3"/>
    </row>
    <row r="35" spans="2:30" ht="20" customHeight="1">
      <c r="B35" s="154"/>
      <c r="C35" s="155"/>
      <c r="D35" s="122"/>
      <c r="E35" s="155"/>
      <c r="F35" s="155"/>
      <c r="G35" s="155"/>
      <c r="H35" s="98"/>
      <c r="I35" s="4"/>
      <c r="J35" s="154"/>
      <c r="K35" s="155"/>
      <c r="L35" s="155"/>
      <c r="M35" s="97"/>
      <c r="N35" s="144"/>
      <c r="O35" s="144"/>
      <c r="P35" s="144"/>
      <c r="Q35" s="144"/>
      <c r="R35" s="144"/>
      <c r="S35" s="145"/>
      <c r="T35" s="4"/>
      <c r="U35" s="4"/>
      <c r="AC35" s="3"/>
      <c r="AD35" s="3"/>
    </row>
    <row r="36" spans="2:30" ht="19.05" customHeight="1">
      <c r="B36" s="153"/>
      <c r="C36" s="153"/>
      <c r="D36" s="146"/>
      <c r="E36" s="146"/>
      <c r="F36" s="146"/>
      <c r="G36" s="146"/>
      <c r="H36" s="146"/>
      <c r="I36" s="4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4"/>
      <c r="U36" s="4"/>
      <c r="AC36" s="3"/>
      <c r="AD36" s="3"/>
    </row>
    <row r="37" spans="2:30" ht="18" customHeight="1">
      <c r="B37" s="147" t="s">
        <v>52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9"/>
      <c r="T37" s="4"/>
      <c r="U37" s="4"/>
      <c r="AC37" s="3"/>
      <c r="AD37" s="3"/>
    </row>
    <row r="38" spans="2:30" ht="18" customHeight="1">
      <c r="B38" s="150" t="s">
        <v>160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4"/>
      <c r="U38" s="4"/>
      <c r="AC38" s="3"/>
      <c r="AD38" s="3"/>
    </row>
    <row r="39" spans="2:30" ht="13.9">
      <c r="E39" s="2"/>
      <c r="F39" s="3"/>
      <c r="G39" s="3"/>
      <c r="H39" s="4"/>
      <c r="I39" s="4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2:30">
      <c r="J40" s="5"/>
    </row>
  </sheetData>
  <dataConsolidate/>
  <mergeCells count="60">
    <mergeCell ref="O36:S36"/>
    <mergeCell ref="B37:S37"/>
    <mergeCell ref="B38:S38"/>
    <mergeCell ref="D5:H5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7:B8"/>
    <mergeCell ref="J39:V39"/>
    <mergeCell ref="B27:C27"/>
    <mergeCell ref="R27:S27"/>
    <mergeCell ref="H1:R1"/>
    <mergeCell ref="H2:R2"/>
    <mergeCell ref="J5:M5"/>
    <mergeCell ref="O5:R5"/>
    <mergeCell ref="E27:G27"/>
    <mergeCell ref="J27:L27"/>
    <mergeCell ref="N27:Q27"/>
    <mergeCell ref="B28:C28"/>
    <mergeCell ref="E28:G28"/>
    <mergeCell ref="J28:L28"/>
    <mergeCell ref="N28:Q28"/>
    <mergeCell ref="R28:S28"/>
  </mergeCells>
  <phoneticPr fontId="0" type="noConversion"/>
  <conditionalFormatting sqref="J9:O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6">
    <dataValidation type="list" allowBlank="1" showInputMessage="1" showErrorMessage="1" errorTitle="Feil_i_kategori" error="Feil verdi i kategori" sqref="E10:E24" xr:uid="{00000000-0002-0000-00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10:C24" xr:uid="{00000000-0002-0000-0000-000002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 E11:E16" xr:uid="{331B8840-55BE-1E48-BF77-4AB1B8239AC7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9 C11:C16" xr:uid="{6EDB0404-4446-8E42-9619-256057233CE7}">
      <formula1>"40,45,49,55,59,64,71,76,81,+81,81+,87,+87,87+,49,55,61,67,73,81,89,96,102,+102,102+,109,+109,109+"</formula1>
    </dataValidation>
    <dataValidation type="list" allowBlank="1" showInputMessage="1" showErrorMessage="1" sqref="B28:C35 J28:L35" xr:uid="{AA1659E6-F0A2-7C47-9E55-1EA3122D5CE4}">
      <formula1>"Dommer,Stevnets leder,Jury,Sekretær,Speaker,Teknisk kontrollør, Chief Marshall,Tidtaker"</formula1>
    </dataValidation>
    <dataValidation type="list" allowBlank="1" showInputMessage="1" showErrorMessage="1" sqref="D5:H5" xr:uid="{2DDD7EB7-FFFB-774B-97BC-7E36E9F73B79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73" orientation="landscape" horizontalDpi="360" verticalDpi="360"/>
  <ignoredErrors>
    <ignoredError sqref="T5" twoDigitTextYear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autoPageBreaks="0" fitToPage="1"/>
  </sheetPr>
  <dimension ref="B1:AD40"/>
  <sheetViews>
    <sheetView showGridLines="0" showRowColHeaders="0" showZeros="0" showOutlineSymbols="0" topLeftCell="A15" zoomScaleSheetLayoutView="75" workbookViewId="0">
      <selection activeCell="D44" sqref="D44"/>
    </sheetView>
  </sheetViews>
  <sheetFormatPr baseColWidth="10" defaultColWidth="9.19921875" defaultRowHeight="13.15"/>
  <cols>
    <col min="1" max="1" width="6.796875" style="4" customWidth="1"/>
    <col min="2" max="2" width="10.19921875" style="4" customWidth="1"/>
    <col min="3" max="3" width="6.3984375" style="1" customWidth="1"/>
    <col min="4" max="4" width="8.59765625" style="1" customWidth="1"/>
    <col min="5" max="5" width="6.3984375" style="32" customWidth="1"/>
    <col min="6" max="6" width="10.59765625" style="1" customWidth="1"/>
    <col min="7" max="7" width="3.796875" style="1" customWidth="1"/>
    <col min="8" max="8" width="27.5976562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796875" style="1" customWidth="1"/>
    <col min="14" max="15" width="7.19921875" style="1" customWidth="1"/>
    <col min="16" max="18" width="7.59765625" style="1" customWidth="1"/>
    <col min="19" max="20" width="10.59765625" style="30" customWidth="1"/>
    <col min="21" max="21" width="5.59765625" style="30" customWidth="1"/>
    <col min="22" max="22" width="5.5976562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33" t="s">
        <v>30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V1" s="30"/>
    </row>
    <row r="2" spans="2:30" ht="24.75" customHeight="1">
      <c r="H2" s="134" t="s">
        <v>25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30"/>
    </row>
    <row r="3" spans="2:30">
      <c r="D3" s="84" t="s">
        <v>53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57</v>
      </c>
      <c r="E5" s="135" t="s">
        <v>42</v>
      </c>
      <c r="F5" s="135"/>
      <c r="G5" s="135"/>
      <c r="H5" s="135"/>
      <c r="I5" s="60" t="s">
        <v>0</v>
      </c>
      <c r="J5" s="135" t="s">
        <v>58</v>
      </c>
      <c r="K5" s="135"/>
      <c r="L5" s="135"/>
      <c r="M5" s="135"/>
      <c r="N5" s="60" t="s">
        <v>1</v>
      </c>
      <c r="O5" s="156" t="s">
        <v>59</v>
      </c>
      <c r="P5" s="156"/>
      <c r="Q5" s="156"/>
      <c r="R5" s="156"/>
      <c r="S5" s="60" t="s">
        <v>2</v>
      </c>
      <c r="T5" s="81">
        <v>45038</v>
      </c>
      <c r="U5" s="83" t="s">
        <v>21</v>
      </c>
      <c r="V5" s="61">
        <v>2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>
      <c r="B7" s="128" t="s">
        <v>43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29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01">
        <v>2007015</v>
      </c>
      <c r="C9" s="112">
        <v>61</v>
      </c>
      <c r="D9" s="103">
        <v>60.76</v>
      </c>
      <c r="E9" s="104" t="s">
        <v>102</v>
      </c>
      <c r="F9" s="105">
        <v>39342</v>
      </c>
      <c r="G9" s="113">
        <v>2</v>
      </c>
      <c r="H9" s="107" t="s">
        <v>117</v>
      </c>
      <c r="I9" s="108" t="s">
        <v>61</v>
      </c>
      <c r="J9" s="109">
        <v>56</v>
      </c>
      <c r="K9" s="110">
        <v>58</v>
      </c>
      <c r="L9" s="111">
        <v>-60</v>
      </c>
      <c r="M9" s="109">
        <v>68</v>
      </c>
      <c r="N9" s="71">
        <v>71</v>
      </c>
      <c r="O9" s="71">
        <v>-73</v>
      </c>
      <c r="P9" s="45">
        <f t="shared" ref="P9:P24" si="0">IF(MAX(J9:L9)&lt;0,0,TRUNC(MAX(J9:L9)/1)*1)</f>
        <v>58</v>
      </c>
      <c r="Q9" s="45">
        <f t="shared" ref="Q9:Q24" si="1">IF(MAX(M9:O9)&lt;0,0,TRUNC(MAX(M9:O9)/1)*1)</f>
        <v>71</v>
      </c>
      <c r="R9" s="45">
        <f t="shared" ref="R9:R23" si="2">IF(P9=0,0,IF(Q9=0,0,SUM(P9:Q9)))</f>
        <v>129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196.64322382281151</v>
      </c>
      <c r="T9" s="46" t="str">
        <f>IF(AA9=1,S9*AD9,"")</f>
        <v/>
      </c>
      <c r="U9" s="47">
        <v>2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1.444048385770988</v>
      </c>
      <c r="X9" s="80">
        <f>T5</f>
        <v>45038</v>
      </c>
      <c r="Y9" s="72" t="str">
        <f>IF(ISNUMBER(FIND("M",E9)),"m",IF(ISNUMBER(FIND("K",E9)),"k"))</f>
        <v>m</v>
      </c>
      <c r="Z9" s="72">
        <f>IF(OR(F9="",X9=""),0,(YEAR(X9)-YEAR(F9)))</f>
        <v>16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01">
        <v>2006010</v>
      </c>
      <c r="C10" s="112">
        <v>61</v>
      </c>
      <c r="D10" s="103">
        <v>57.92</v>
      </c>
      <c r="E10" s="104" t="s">
        <v>102</v>
      </c>
      <c r="F10" s="105">
        <v>39079</v>
      </c>
      <c r="G10" s="113">
        <v>1</v>
      </c>
      <c r="H10" s="107" t="s">
        <v>118</v>
      </c>
      <c r="I10" s="108" t="s">
        <v>65</v>
      </c>
      <c r="J10" s="109">
        <v>70</v>
      </c>
      <c r="K10" s="110">
        <v>76</v>
      </c>
      <c r="L10" s="111">
        <v>-80</v>
      </c>
      <c r="M10" s="109">
        <v>90</v>
      </c>
      <c r="N10" s="71">
        <v>-96</v>
      </c>
      <c r="O10" s="71">
        <v>96</v>
      </c>
      <c r="P10" s="45">
        <f t="shared" si="0"/>
        <v>76</v>
      </c>
      <c r="Q10" s="45">
        <f t="shared" si="1"/>
        <v>96</v>
      </c>
      <c r="R10" s="45">
        <f t="shared" si="2"/>
        <v>172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271.6784308579995</v>
      </c>
      <c r="T10" s="46" t="str">
        <f t="shared" ref="T10:T24" si="4">IF(AA10=1,S10*AD10,"")</f>
        <v/>
      </c>
      <c r="U10" s="50">
        <v>1</v>
      </c>
      <c r="V10" s="51" t="s">
        <v>161</v>
      </c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1.4938593857932465</v>
      </c>
      <c r="X10" s="80">
        <f>T5</f>
        <v>45038</v>
      </c>
      <c r="Y10" s="72" t="str">
        <f t="shared" ref="Y10:Y24" si="6">IF(ISNUMBER(FIND("M",E10)),"m",IF(ISNUMBER(FIND("K",E10)),"k"))</f>
        <v>m</v>
      </c>
      <c r="Z10" s="72">
        <f t="shared" ref="Z10:Z24" si="7">IF(OR(F10="",X10=""),0,(YEAR(X10)-YEAR(F10)))</f>
        <v>17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01">
        <v>2007002</v>
      </c>
      <c r="C11" s="112">
        <v>67</v>
      </c>
      <c r="D11" s="103">
        <v>62.76</v>
      </c>
      <c r="E11" s="104" t="s">
        <v>102</v>
      </c>
      <c r="F11" s="105">
        <v>39199</v>
      </c>
      <c r="G11" s="113">
        <v>3</v>
      </c>
      <c r="H11" s="107" t="s">
        <v>119</v>
      </c>
      <c r="I11" s="108" t="s">
        <v>64</v>
      </c>
      <c r="J11" s="109">
        <v>66</v>
      </c>
      <c r="K11" s="110">
        <v>70</v>
      </c>
      <c r="L11" s="111">
        <v>-73</v>
      </c>
      <c r="M11" s="109">
        <v>86</v>
      </c>
      <c r="N11" s="71">
        <v>90</v>
      </c>
      <c r="O11" s="71">
        <v>95</v>
      </c>
      <c r="P11" s="45">
        <f t="shared" si="0"/>
        <v>70</v>
      </c>
      <c r="Q11" s="45">
        <f t="shared" si="1"/>
        <v>95</v>
      </c>
      <c r="R11" s="45">
        <f t="shared" si="2"/>
        <v>165</v>
      </c>
      <c r="S11" s="46">
        <f t="shared" si="3"/>
        <v>245.74414147466641</v>
      </c>
      <c r="T11" s="46" t="str">
        <f t="shared" si="4"/>
        <v/>
      </c>
      <c r="U11" s="50">
        <v>1</v>
      </c>
      <c r="V11" s="51"/>
      <c r="W11" s="49">
        <f t="shared" si="5"/>
        <v>1.4124920120633555</v>
      </c>
      <c r="X11" s="80">
        <f>T5</f>
        <v>45038</v>
      </c>
      <c r="Y11" s="72" t="str">
        <f t="shared" si="6"/>
        <v>m</v>
      </c>
      <c r="Z11" s="72">
        <f t="shared" si="7"/>
        <v>16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01">
        <v>2007014</v>
      </c>
      <c r="C12" s="112">
        <v>67</v>
      </c>
      <c r="D12" s="103">
        <v>62.88</v>
      </c>
      <c r="E12" s="104" t="s">
        <v>102</v>
      </c>
      <c r="F12" s="105">
        <v>39417</v>
      </c>
      <c r="G12" s="113">
        <v>4</v>
      </c>
      <c r="H12" s="107" t="s">
        <v>120</v>
      </c>
      <c r="I12" s="108" t="s">
        <v>65</v>
      </c>
      <c r="J12" s="109">
        <v>64</v>
      </c>
      <c r="K12" s="110">
        <v>67</v>
      </c>
      <c r="L12" s="111">
        <v>-71</v>
      </c>
      <c r="M12" s="109">
        <v>72</v>
      </c>
      <c r="N12" s="76">
        <v>78</v>
      </c>
      <c r="O12" s="71">
        <v>-84</v>
      </c>
      <c r="P12" s="45">
        <f t="shared" si="0"/>
        <v>67</v>
      </c>
      <c r="Q12" s="45">
        <f t="shared" si="1"/>
        <v>78</v>
      </c>
      <c r="R12" s="45">
        <f t="shared" si="2"/>
        <v>145</v>
      </c>
      <c r="S12" s="46">
        <f t="shared" si="3"/>
        <v>215.66567371898739</v>
      </c>
      <c r="T12" s="46" t="str">
        <f t="shared" si="4"/>
        <v/>
      </c>
      <c r="U12" s="50">
        <v>2</v>
      </c>
      <c r="V12" s="51" t="s">
        <v>18</v>
      </c>
      <c r="W12" s="49">
        <f t="shared" si="5"/>
        <v>1.4106826062069433</v>
      </c>
      <c r="X12" s="80">
        <f>T5</f>
        <v>45038</v>
      </c>
      <c r="Y12" s="72" t="str">
        <f t="shared" si="6"/>
        <v>m</v>
      </c>
      <c r="Z12" s="72">
        <f t="shared" si="7"/>
        <v>16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01">
        <v>2007001</v>
      </c>
      <c r="C13" s="112">
        <v>73</v>
      </c>
      <c r="D13" s="103">
        <v>70.3</v>
      </c>
      <c r="E13" s="104" t="s">
        <v>102</v>
      </c>
      <c r="F13" s="105">
        <v>39126</v>
      </c>
      <c r="G13" s="113">
        <v>7</v>
      </c>
      <c r="H13" s="107" t="s">
        <v>121</v>
      </c>
      <c r="I13" s="108" t="s">
        <v>64</v>
      </c>
      <c r="J13" s="109">
        <v>66</v>
      </c>
      <c r="K13" s="110">
        <v>-69</v>
      </c>
      <c r="L13" s="111">
        <v>-70</v>
      </c>
      <c r="M13" s="109">
        <v>-80</v>
      </c>
      <c r="N13" s="71">
        <v>80</v>
      </c>
      <c r="O13" s="71">
        <v>-83</v>
      </c>
      <c r="P13" s="45">
        <f t="shared" si="0"/>
        <v>66</v>
      </c>
      <c r="Q13" s="45">
        <f t="shared" si="1"/>
        <v>80</v>
      </c>
      <c r="R13" s="45">
        <f t="shared" si="2"/>
        <v>146</v>
      </c>
      <c r="S13" s="46">
        <f t="shared" si="3"/>
        <v>201.493359280291</v>
      </c>
      <c r="T13" s="46" t="str">
        <f t="shared" si="4"/>
        <v/>
      </c>
      <c r="U13" s="50">
        <v>7</v>
      </c>
      <c r="V13" s="51" t="s">
        <v>18</v>
      </c>
      <c r="W13" s="49">
        <f t="shared" si="5"/>
        <v>1.3143690913222146</v>
      </c>
      <c r="X13" s="80">
        <f>T5</f>
        <v>45038</v>
      </c>
      <c r="Y13" s="72" t="str">
        <f t="shared" si="6"/>
        <v>m</v>
      </c>
      <c r="Z13" s="72">
        <f t="shared" si="7"/>
        <v>16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01">
        <v>2006013</v>
      </c>
      <c r="C14" s="112">
        <v>73</v>
      </c>
      <c r="D14" s="103">
        <v>69.73</v>
      </c>
      <c r="E14" s="104" t="s">
        <v>102</v>
      </c>
      <c r="F14" s="105">
        <v>38893</v>
      </c>
      <c r="G14" s="113">
        <v>6</v>
      </c>
      <c r="H14" s="107" t="s">
        <v>122</v>
      </c>
      <c r="I14" s="108" t="s">
        <v>56</v>
      </c>
      <c r="J14" s="109">
        <v>77</v>
      </c>
      <c r="K14" s="110">
        <v>80</v>
      </c>
      <c r="L14" s="111">
        <v>-83</v>
      </c>
      <c r="M14" s="109">
        <v>95</v>
      </c>
      <c r="N14" s="71">
        <v>99</v>
      </c>
      <c r="O14" s="71">
        <v>-103</v>
      </c>
      <c r="P14" s="45">
        <f t="shared" si="0"/>
        <v>80</v>
      </c>
      <c r="Q14" s="45">
        <f t="shared" si="1"/>
        <v>99</v>
      </c>
      <c r="R14" s="45">
        <f t="shared" si="2"/>
        <v>179</v>
      </c>
      <c r="S14" s="46">
        <f t="shared" si="3"/>
        <v>248.32393691351805</v>
      </c>
      <c r="T14" s="46" t="str">
        <f t="shared" si="4"/>
        <v/>
      </c>
      <c r="U14" s="50">
        <v>4</v>
      </c>
      <c r="V14" s="51" t="s">
        <v>18</v>
      </c>
      <c r="W14" s="49">
        <f t="shared" si="5"/>
        <v>1.3208074190782417</v>
      </c>
      <c r="X14" s="80">
        <f>T5</f>
        <v>45038</v>
      </c>
      <c r="Y14" s="72" t="str">
        <f t="shared" si="6"/>
        <v>m</v>
      </c>
      <c r="Z14" s="72">
        <f t="shared" si="7"/>
        <v>17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01">
        <v>2007005</v>
      </c>
      <c r="C15" s="112">
        <v>73</v>
      </c>
      <c r="D15" s="103">
        <v>68.62</v>
      </c>
      <c r="E15" s="104" t="s">
        <v>102</v>
      </c>
      <c r="F15" s="105">
        <v>39222</v>
      </c>
      <c r="G15" s="113">
        <v>11</v>
      </c>
      <c r="H15" s="107" t="s">
        <v>123</v>
      </c>
      <c r="I15" s="108" t="s">
        <v>58</v>
      </c>
      <c r="J15" s="109">
        <v>-61</v>
      </c>
      <c r="K15" s="110">
        <v>-65</v>
      </c>
      <c r="L15" s="111">
        <v>-65</v>
      </c>
      <c r="M15" s="123" t="s">
        <v>158</v>
      </c>
      <c r="N15" s="124" t="s">
        <v>158</v>
      </c>
      <c r="O15" s="124" t="s">
        <v>158</v>
      </c>
      <c r="P15" s="45">
        <f t="shared" si="0"/>
        <v>0</v>
      </c>
      <c r="Q15" s="45">
        <f t="shared" si="1"/>
        <v>0</v>
      </c>
      <c r="R15" s="45">
        <f t="shared" si="2"/>
        <v>0</v>
      </c>
      <c r="S15" s="46">
        <f t="shared" si="3"/>
        <v>0</v>
      </c>
      <c r="T15" s="46" t="str">
        <f t="shared" si="4"/>
        <v/>
      </c>
      <c r="U15" s="50"/>
      <c r="V15" s="51"/>
      <c r="W15" s="49">
        <f t="shared" si="5"/>
        <v>1.3337591987871906</v>
      </c>
      <c r="X15" s="80">
        <f>T5</f>
        <v>45038</v>
      </c>
      <c r="Y15" s="72" t="str">
        <f t="shared" si="6"/>
        <v>m</v>
      </c>
      <c r="Z15" s="72">
        <f t="shared" si="7"/>
        <v>16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01">
        <v>2006025</v>
      </c>
      <c r="C16" s="112">
        <v>73</v>
      </c>
      <c r="D16" s="103">
        <v>71.099999999999994</v>
      </c>
      <c r="E16" s="104" t="s">
        <v>102</v>
      </c>
      <c r="F16" s="105">
        <v>39076</v>
      </c>
      <c r="G16" s="113">
        <v>8</v>
      </c>
      <c r="H16" s="107" t="s">
        <v>124</v>
      </c>
      <c r="I16" s="108" t="s">
        <v>61</v>
      </c>
      <c r="J16" s="109">
        <v>64</v>
      </c>
      <c r="K16" s="110">
        <v>-66</v>
      </c>
      <c r="L16" s="111">
        <v>66</v>
      </c>
      <c r="M16" s="109">
        <v>83</v>
      </c>
      <c r="N16" s="71">
        <v>86</v>
      </c>
      <c r="O16" s="71">
        <v>-88</v>
      </c>
      <c r="P16" s="45">
        <f t="shared" si="0"/>
        <v>66</v>
      </c>
      <c r="Q16" s="45">
        <f t="shared" si="1"/>
        <v>86</v>
      </c>
      <c r="R16" s="45">
        <f t="shared" si="2"/>
        <v>152</v>
      </c>
      <c r="S16" s="46">
        <f t="shared" si="3"/>
        <v>208.27805059382541</v>
      </c>
      <c r="T16" s="46" t="str">
        <f t="shared" si="4"/>
        <v/>
      </c>
      <c r="U16" s="50">
        <v>5</v>
      </c>
      <c r="V16" s="51"/>
      <c r="W16" s="49">
        <f t="shared" si="5"/>
        <v>1.3055663024655377</v>
      </c>
      <c r="X16" s="80">
        <f>T5</f>
        <v>45038</v>
      </c>
      <c r="Y16" s="72" t="str">
        <f t="shared" si="6"/>
        <v>m</v>
      </c>
      <c r="Z16" s="72">
        <f t="shared" si="7"/>
        <v>17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01">
        <v>2008022</v>
      </c>
      <c r="C17" s="112">
        <v>73</v>
      </c>
      <c r="D17" s="103">
        <v>70.260000000000005</v>
      </c>
      <c r="E17" s="104" t="s">
        <v>102</v>
      </c>
      <c r="F17" s="105">
        <v>39679</v>
      </c>
      <c r="G17" s="113">
        <v>5</v>
      </c>
      <c r="H17" s="107" t="s">
        <v>125</v>
      </c>
      <c r="I17" s="108" t="s">
        <v>61</v>
      </c>
      <c r="J17" s="109">
        <v>62</v>
      </c>
      <c r="K17" s="110">
        <v>65</v>
      </c>
      <c r="L17" s="111">
        <v>67</v>
      </c>
      <c r="M17" s="109">
        <v>84</v>
      </c>
      <c r="N17" s="71">
        <v>-87</v>
      </c>
      <c r="O17" s="71">
        <v>-87</v>
      </c>
      <c r="P17" s="45">
        <f t="shared" si="0"/>
        <v>67</v>
      </c>
      <c r="Q17" s="45">
        <f t="shared" si="1"/>
        <v>84</v>
      </c>
      <c r="R17" s="45">
        <f t="shared" si="2"/>
        <v>151</v>
      </c>
      <c r="S17" s="46">
        <f t="shared" si="3"/>
        <v>208.46928474487893</v>
      </c>
      <c r="T17" s="46" t="str">
        <f t="shared" si="4"/>
        <v/>
      </c>
      <c r="U17" s="50">
        <v>6</v>
      </c>
      <c r="V17" s="51"/>
      <c r="W17" s="49">
        <f t="shared" si="5"/>
        <v>1.3148163251491061</v>
      </c>
      <c r="X17" s="80">
        <f>T5</f>
        <v>45038</v>
      </c>
      <c r="Y17" s="72" t="str">
        <f t="shared" si="6"/>
        <v>m</v>
      </c>
      <c r="Z17" s="72">
        <f t="shared" si="7"/>
        <v>15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01">
        <v>2006008</v>
      </c>
      <c r="C18" s="112">
        <v>73</v>
      </c>
      <c r="D18" s="103">
        <v>67.67</v>
      </c>
      <c r="E18" s="104" t="s">
        <v>102</v>
      </c>
      <c r="F18" s="105">
        <v>38922</v>
      </c>
      <c r="G18" s="113">
        <v>12</v>
      </c>
      <c r="H18" s="107" t="s">
        <v>126</v>
      </c>
      <c r="I18" s="108" t="s">
        <v>61</v>
      </c>
      <c r="J18" s="109">
        <v>-83</v>
      </c>
      <c r="K18" s="110">
        <v>83</v>
      </c>
      <c r="L18" s="111">
        <v>-85</v>
      </c>
      <c r="M18" s="109">
        <v>-103</v>
      </c>
      <c r="N18" s="71">
        <v>103</v>
      </c>
      <c r="O18" s="71">
        <v>-107</v>
      </c>
      <c r="P18" s="45">
        <f t="shared" si="0"/>
        <v>83</v>
      </c>
      <c r="Q18" s="45">
        <f t="shared" si="1"/>
        <v>103</v>
      </c>
      <c r="R18" s="45">
        <f t="shared" si="2"/>
        <v>186</v>
      </c>
      <c r="S18" s="46">
        <f t="shared" si="3"/>
        <v>263.11792191599693</v>
      </c>
      <c r="T18" s="46" t="str">
        <f t="shared" si="4"/>
        <v/>
      </c>
      <c r="U18" s="50">
        <v>3</v>
      </c>
      <c r="V18" s="51" t="s">
        <v>18</v>
      </c>
      <c r="W18" s="49">
        <f t="shared" si="5"/>
        <v>1.3452982521000543</v>
      </c>
      <c r="X18" s="80">
        <f>T5</f>
        <v>45038</v>
      </c>
      <c r="Y18" s="72" t="str">
        <f t="shared" si="6"/>
        <v>m</v>
      </c>
      <c r="Z18" s="72">
        <f t="shared" si="7"/>
        <v>17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01">
        <v>2005008</v>
      </c>
      <c r="C19" s="112">
        <v>73</v>
      </c>
      <c r="D19" s="103">
        <v>69.69</v>
      </c>
      <c r="E19" s="104" t="s">
        <v>105</v>
      </c>
      <c r="F19" s="105">
        <v>38415</v>
      </c>
      <c r="G19" s="113">
        <v>9</v>
      </c>
      <c r="H19" s="107" t="s">
        <v>66</v>
      </c>
      <c r="I19" s="108" t="s">
        <v>58</v>
      </c>
      <c r="J19" s="109">
        <v>-100</v>
      </c>
      <c r="K19" s="110">
        <v>100</v>
      </c>
      <c r="L19" s="111">
        <v>-105</v>
      </c>
      <c r="M19" s="109">
        <v>112</v>
      </c>
      <c r="N19" s="71">
        <v>120</v>
      </c>
      <c r="O19" s="71">
        <v>-127</v>
      </c>
      <c r="P19" s="45">
        <f t="shared" si="0"/>
        <v>100</v>
      </c>
      <c r="Q19" s="45">
        <f t="shared" si="1"/>
        <v>120</v>
      </c>
      <c r="R19" s="45">
        <f t="shared" si="2"/>
        <v>220</v>
      </c>
      <c r="S19" s="46">
        <f t="shared" si="3"/>
        <v>305.31492996608102</v>
      </c>
      <c r="T19" s="46" t="str">
        <f t="shared" si="4"/>
        <v/>
      </c>
      <c r="U19" s="50">
        <v>2</v>
      </c>
      <c r="V19" s="51"/>
      <c r="W19" s="49">
        <f t="shared" si="5"/>
        <v>1.3212645515079049</v>
      </c>
      <c r="X19" s="80">
        <f>T5</f>
        <v>45038</v>
      </c>
      <c r="Y19" s="72" t="str">
        <f t="shared" si="6"/>
        <v>m</v>
      </c>
      <c r="Z19" s="72">
        <f t="shared" si="7"/>
        <v>18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b">
        <f t="shared" si="9"/>
        <v>0</v>
      </c>
    </row>
    <row r="20" spans="2:30" s="10" customFormat="1" ht="20" customHeight="1">
      <c r="B20" s="101">
        <v>2005001</v>
      </c>
      <c r="C20" s="112">
        <v>73</v>
      </c>
      <c r="D20" s="103">
        <v>70.69</v>
      </c>
      <c r="E20" s="104" t="s">
        <v>105</v>
      </c>
      <c r="F20" s="105">
        <v>38365</v>
      </c>
      <c r="G20" s="113">
        <v>10</v>
      </c>
      <c r="H20" s="107" t="s">
        <v>127</v>
      </c>
      <c r="I20" s="108" t="s">
        <v>64</v>
      </c>
      <c r="J20" s="109">
        <v>-103</v>
      </c>
      <c r="K20" s="110">
        <v>103</v>
      </c>
      <c r="L20" s="111">
        <v>106</v>
      </c>
      <c r="M20" s="109">
        <v>-135</v>
      </c>
      <c r="N20" s="71">
        <v>135</v>
      </c>
      <c r="O20" s="71">
        <v>139</v>
      </c>
      <c r="P20" s="45">
        <f t="shared" si="0"/>
        <v>106</v>
      </c>
      <c r="Q20" s="45">
        <f t="shared" si="1"/>
        <v>139</v>
      </c>
      <c r="R20" s="45">
        <f t="shared" si="2"/>
        <v>245</v>
      </c>
      <c r="S20" s="46">
        <f t="shared" si="3"/>
        <v>336.93806517365891</v>
      </c>
      <c r="T20" s="46" t="str">
        <f t="shared" si="4"/>
        <v/>
      </c>
      <c r="U20" s="50">
        <v>1</v>
      </c>
      <c r="V20" s="51"/>
      <c r="W20" s="49">
        <f t="shared" si="5"/>
        <v>1.310044208786278</v>
      </c>
      <c r="X20" s="80">
        <f>T5</f>
        <v>45038</v>
      </c>
      <c r="Y20" s="72" t="str">
        <f t="shared" si="6"/>
        <v>m</v>
      </c>
      <c r="Z20" s="72">
        <f t="shared" si="7"/>
        <v>18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01">
        <v>2008009</v>
      </c>
      <c r="C21" s="112">
        <v>81</v>
      </c>
      <c r="D21" s="103">
        <v>80.02</v>
      </c>
      <c r="E21" s="104" t="s">
        <v>102</v>
      </c>
      <c r="F21" s="105">
        <v>39760</v>
      </c>
      <c r="G21" s="113">
        <v>13</v>
      </c>
      <c r="H21" s="107" t="s">
        <v>128</v>
      </c>
      <c r="I21" s="108" t="s">
        <v>56</v>
      </c>
      <c r="J21" s="109">
        <v>85</v>
      </c>
      <c r="K21" s="110">
        <v>89</v>
      </c>
      <c r="L21" s="111">
        <v>-93</v>
      </c>
      <c r="M21" s="109">
        <v>107</v>
      </c>
      <c r="N21" s="71">
        <v>-111</v>
      </c>
      <c r="O21" s="71">
        <v>114</v>
      </c>
      <c r="P21" s="45">
        <f t="shared" si="0"/>
        <v>89</v>
      </c>
      <c r="Q21" s="45">
        <f t="shared" si="1"/>
        <v>114</v>
      </c>
      <c r="R21" s="45">
        <f t="shared" si="2"/>
        <v>203</v>
      </c>
      <c r="S21" s="46">
        <f t="shared" si="3"/>
        <v>259.37028658318536</v>
      </c>
      <c r="T21" s="46" t="str">
        <f t="shared" si="4"/>
        <v/>
      </c>
      <c r="U21" s="50">
        <v>1</v>
      </c>
      <c r="V21" s="51"/>
      <c r="W21" s="49">
        <f t="shared" si="5"/>
        <v>1.2231715584021861</v>
      </c>
      <c r="X21" s="80">
        <f>T5</f>
        <v>45038</v>
      </c>
      <c r="Y21" s="72" t="str">
        <f t="shared" si="6"/>
        <v>m</v>
      </c>
      <c r="Z21" s="72">
        <f t="shared" si="7"/>
        <v>15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b">
        <f t="shared" si="9"/>
        <v>0</v>
      </c>
    </row>
    <row r="22" spans="2:30" s="10" customFormat="1" ht="20" customHeight="1">
      <c r="B22" s="101">
        <v>2006005</v>
      </c>
      <c r="C22" s="112">
        <v>81</v>
      </c>
      <c r="D22" s="116">
        <v>74.69</v>
      </c>
      <c r="E22" s="117" t="s">
        <v>102</v>
      </c>
      <c r="F22" s="118">
        <v>39013</v>
      </c>
      <c r="G22" s="106">
        <v>14</v>
      </c>
      <c r="H22" s="107" t="s">
        <v>129</v>
      </c>
      <c r="I22" s="108" t="s">
        <v>68</v>
      </c>
      <c r="J22" s="109">
        <v>78</v>
      </c>
      <c r="K22" s="110">
        <v>83</v>
      </c>
      <c r="L22" s="111">
        <v>86</v>
      </c>
      <c r="M22" s="109">
        <v>100</v>
      </c>
      <c r="N22" s="71">
        <v>104</v>
      </c>
      <c r="O22" s="71">
        <v>-107</v>
      </c>
      <c r="P22" s="45">
        <f t="shared" si="0"/>
        <v>86</v>
      </c>
      <c r="Q22" s="45">
        <f t="shared" si="1"/>
        <v>104</v>
      </c>
      <c r="R22" s="45">
        <f t="shared" si="2"/>
        <v>190</v>
      </c>
      <c r="S22" s="46">
        <f t="shared" si="3"/>
        <v>252.59843794788281</v>
      </c>
      <c r="T22" s="46" t="str">
        <f t="shared" si="4"/>
        <v/>
      </c>
      <c r="U22" s="50">
        <v>2</v>
      </c>
      <c r="V22" s="51"/>
      <c r="W22" s="49">
        <f t="shared" si="5"/>
        <v>1.2691638465315935</v>
      </c>
      <c r="X22" s="80">
        <f>T5</f>
        <v>45038</v>
      </c>
      <c r="Y22" s="72" t="str">
        <f t="shared" si="6"/>
        <v>m</v>
      </c>
      <c r="Z22" s="72">
        <f t="shared" si="7"/>
        <v>17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b">
        <f t="shared" si="9"/>
        <v>0</v>
      </c>
    </row>
    <row r="23" spans="2:30" s="10" customFormat="1" ht="20" customHeight="1">
      <c r="B23" s="101"/>
      <c r="C23" s="112"/>
      <c r="D23" s="116"/>
      <c r="E23" s="117"/>
      <c r="F23" s="118"/>
      <c r="G23" s="106"/>
      <c r="H23" s="107"/>
      <c r="I23" s="108"/>
      <c r="J23" s="109"/>
      <c r="K23" s="110"/>
      <c r="L23" s="111"/>
      <c r="M23" s="109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45038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45038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 ht="12.75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31" t="s">
        <v>44</v>
      </c>
      <c r="C27" s="131"/>
      <c r="D27" s="92" t="s">
        <v>43</v>
      </c>
      <c r="E27" s="131" t="s">
        <v>6</v>
      </c>
      <c r="F27" s="131"/>
      <c r="G27" s="131"/>
      <c r="H27" s="92" t="s">
        <v>45</v>
      </c>
      <c r="I27" s="29"/>
      <c r="J27" s="131" t="s">
        <v>44</v>
      </c>
      <c r="K27" s="131"/>
      <c r="L27" s="131"/>
      <c r="M27" s="93" t="s">
        <v>43</v>
      </c>
      <c r="N27" s="132" t="s">
        <v>6</v>
      </c>
      <c r="O27" s="132"/>
      <c r="P27" s="132"/>
      <c r="Q27" s="132"/>
      <c r="R27" s="132" t="s">
        <v>45</v>
      </c>
      <c r="S27" s="132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137" t="s">
        <v>46</v>
      </c>
      <c r="C28" s="138"/>
      <c r="D28" s="120">
        <v>1952001</v>
      </c>
      <c r="E28" s="138" t="s">
        <v>70</v>
      </c>
      <c r="F28" s="138"/>
      <c r="G28" s="138"/>
      <c r="H28" s="94" t="s">
        <v>68</v>
      </c>
      <c r="I28" s="5"/>
      <c r="J28" s="137" t="s">
        <v>47</v>
      </c>
      <c r="K28" s="138"/>
      <c r="L28" s="138"/>
      <c r="M28" s="120">
        <v>1952001</v>
      </c>
      <c r="N28" s="139" t="s">
        <v>70</v>
      </c>
      <c r="O28" s="139"/>
      <c r="P28" s="139"/>
      <c r="Q28" s="139"/>
      <c r="R28" s="139" t="s">
        <v>68</v>
      </c>
      <c r="S28" s="140"/>
      <c r="AA28" s="1"/>
      <c r="AC28" s="95"/>
      <c r="AD28" s="95"/>
    </row>
    <row r="29" spans="2:30" s="6" customFormat="1" ht="21" customHeight="1">
      <c r="B29" s="141" t="s">
        <v>48</v>
      </c>
      <c r="C29" s="142"/>
      <c r="D29" s="121">
        <v>1965002</v>
      </c>
      <c r="E29" s="142" t="s">
        <v>76</v>
      </c>
      <c r="F29" s="142"/>
      <c r="G29" s="142"/>
      <c r="H29" s="96" t="s">
        <v>63</v>
      </c>
      <c r="I29" s="5"/>
      <c r="J29" s="141" t="s">
        <v>49</v>
      </c>
      <c r="K29" s="142"/>
      <c r="L29" s="142"/>
      <c r="M29" s="121">
        <v>1954001</v>
      </c>
      <c r="N29" s="144" t="s">
        <v>79</v>
      </c>
      <c r="O29" s="144"/>
      <c r="P29" s="144"/>
      <c r="Q29" s="144"/>
      <c r="R29" s="144" t="s">
        <v>63</v>
      </c>
      <c r="S29" s="145"/>
      <c r="AC29" s="95"/>
      <c r="AD29" s="95"/>
    </row>
    <row r="30" spans="2:30" s="6" customFormat="1" ht="19.05" customHeight="1">
      <c r="B30" s="141" t="s">
        <v>48</v>
      </c>
      <c r="C30" s="142"/>
      <c r="D30" s="121">
        <v>1980002</v>
      </c>
      <c r="E30" s="142" t="s">
        <v>75</v>
      </c>
      <c r="F30" s="142"/>
      <c r="G30" s="142"/>
      <c r="H30" s="96" t="s">
        <v>56</v>
      </c>
      <c r="I30" s="5"/>
      <c r="J30" s="141" t="s">
        <v>49</v>
      </c>
      <c r="K30" s="142"/>
      <c r="L30" s="142"/>
      <c r="M30" s="121">
        <v>1987002</v>
      </c>
      <c r="N30" s="144" t="s">
        <v>72</v>
      </c>
      <c r="O30" s="144"/>
      <c r="P30" s="144"/>
      <c r="Q30" s="144"/>
      <c r="R30" s="144" t="s">
        <v>58</v>
      </c>
      <c r="S30" s="145"/>
      <c r="AC30" s="95"/>
      <c r="AD30" s="95"/>
    </row>
    <row r="31" spans="2:30" s="6" customFormat="1" ht="21" customHeight="1">
      <c r="B31" s="141" t="s">
        <v>48</v>
      </c>
      <c r="C31" s="142"/>
      <c r="D31" s="121">
        <v>1993011</v>
      </c>
      <c r="E31" s="142" t="s">
        <v>78</v>
      </c>
      <c r="F31" s="142"/>
      <c r="G31" s="142"/>
      <c r="H31" s="96" t="s">
        <v>60</v>
      </c>
      <c r="I31" s="5"/>
      <c r="J31" s="141" t="s">
        <v>50</v>
      </c>
      <c r="K31" s="142"/>
      <c r="L31" s="142"/>
      <c r="M31" s="121"/>
      <c r="N31" s="144"/>
      <c r="O31" s="144"/>
      <c r="P31" s="144"/>
      <c r="Q31" s="144"/>
      <c r="R31" s="144"/>
      <c r="S31" s="145"/>
      <c r="Y31" s="6" t="s">
        <v>18</v>
      </c>
      <c r="AC31" s="95"/>
      <c r="AD31" s="95"/>
    </row>
    <row r="32" spans="2:30" s="6" customFormat="1" ht="20" customHeight="1">
      <c r="B32" s="141" t="s">
        <v>48</v>
      </c>
      <c r="C32" s="142"/>
      <c r="D32" s="121"/>
      <c r="E32" s="142"/>
      <c r="F32" s="142"/>
      <c r="G32" s="142"/>
      <c r="H32" s="96"/>
      <c r="I32" s="5"/>
      <c r="J32" s="141" t="s">
        <v>54</v>
      </c>
      <c r="K32" s="142"/>
      <c r="L32" s="142"/>
      <c r="M32" s="121">
        <v>1947002</v>
      </c>
      <c r="N32" s="144" t="s">
        <v>55</v>
      </c>
      <c r="O32" s="144"/>
      <c r="P32" s="144"/>
      <c r="Q32" s="144"/>
      <c r="R32" s="144" t="s">
        <v>56</v>
      </c>
      <c r="S32" s="145"/>
      <c r="AC32" s="95"/>
      <c r="AD32" s="95"/>
    </row>
    <row r="33" spans="2:30" ht="19.05" customHeight="1">
      <c r="B33" s="141" t="s">
        <v>48</v>
      </c>
      <c r="C33" s="142"/>
      <c r="D33" s="121"/>
      <c r="E33" s="142"/>
      <c r="F33" s="142"/>
      <c r="G33" s="142"/>
      <c r="H33" s="96"/>
      <c r="I33" s="4"/>
      <c r="J33" s="141"/>
      <c r="K33" s="142"/>
      <c r="L33" s="142"/>
      <c r="M33" s="121"/>
      <c r="N33" s="144"/>
      <c r="O33" s="144"/>
      <c r="P33" s="144"/>
      <c r="Q33" s="144"/>
      <c r="R33" s="144"/>
      <c r="S33" s="145"/>
      <c r="T33" s="4"/>
      <c r="U33" s="4"/>
      <c r="AC33" s="3"/>
      <c r="AD33" s="3"/>
    </row>
    <row r="34" spans="2:30" ht="20" customHeight="1">
      <c r="B34" s="141" t="s">
        <v>51</v>
      </c>
      <c r="C34" s="142"/>
      <c r="D34" s="121">
        <v>1958002</v>
      </c>
      <c r="E34" s="142" t="s">
        <v>157</v>
      </c>
      <c r="F34" s="142"/>
      <c r="G34" s="142"/>
      <c r="H34" s="96" t="s">
        <v>63</v>
      </c>
      <c r="I34" s="4"/>
      <c r="J34" s="141"/>
      <c r="K34" s="142"/>
      <c r="L34" s="142"/>
      <c r="M34" s="121"/>
      <c r="N34" s="144"/>
      <c r="O34" s="144"/>
      <c r="P34" s="144"/>
      <c r="Q34" s="144"/>
      <c r="R34" s="144"/>
      <c r="S34" s="145"/>
      <c r="T34" s="4"/>
      <c r="U34" s="4"/>
      <c r="AC34" s="3"/>
      <c r="AD34" s="3"/>
    </row>
    <row r="35" spans="2:30" ht="20" customHeight="1">
      <c r="B35" s="154"/>
      <c r="C35" s="155"/>
      <c r="D35" s="122"/>
      <c r="E35" s="155"/>
      <c r="F35" s="155"/>
      <c r="G35" s="155"/>
      <c r="H35" s="98"/>
      <c r="I35" s="4"/>
      <c r="J35" s="154"/>
      <c r="K35" s="155"/>
      <c r="L35" s="155"/>
      <c r="M35" s="121"/>
      <c r="N35" s="144"/>
      <c r="O35" s="144"/>
      <c r="P35" s="144"/>
      <c r="Q35" s="144"/>
      <c r="R35" s="144"/>
      <c r="S35" s="145"/>
      <c r="T35" s="4"/>
      <c r="U35" s="4"/>
      <c r="AC35" s="3"/>
      <c r="AD35" s="3"/>
    </row>
    <row r="36" spans="2:30" ht="19.05" customHeight="1">
      <c r="B36" s="153"/>
      <c r="C36" s="153"/>
      <c r="D36" s="146"/>
      <c r="E36" s="146"/>
      <c r="F36" s="146"/>
      <c r="G36" s="146"/>
      <c r="H36" s="146"/>
      <c r="I36" s="4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4"/>
      <c r="U36" s="4"/>
      <c r="AC36" s="3"/>
      <c r="AD36" s="3"/>
    </row>
    <row r="37" spans="2:30" ht="18" customHeight="1">
      <c r="B37" s="147" t="s">
        <v>52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9"/>
      <c r="T37" s="4"/>
      <c r="U37" s="4"/>
      <c r="AC37" s="3"/>
      <c r="AD37" s="3"/>
    </row>
    <row r="38" spans="2:30" ht="18" customHeight="1">
      <c r="B38" s="150" t="s">
        <v>162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4"/>
      <c r="U38" s="4"/>
      <c r="AC38" s="3"/>
      <c r="AD38" s="3"/>
    </row>
    <row r="39" spans="2:30" ht="13.9">
      <c r="E39" s="2"/>
      <c r="F39" s="3"/>
      <c r="G39" s="3"/>
      <c r="H39" s="4"/>
      <c r="I39" s="4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7" priority="1" stopIfTrue="1" operator="between">
      <formula>1</formula>
      <formula>300</formula>
    </cfRule>
    <cfRule type="cellIs" dxfId="6" priority="2" stopIfTrue="1" operator="lessThanOrEqual">
      <formula>0</formula>
    </cfRule>
  </conditionalFormatting>
  <dataValidations count="4">
    <dataValidation type="list" allowBlank="1" showInputMessage="1" showErrorMessage="1" errorTitle="Feil_i_kategori" error="Feil verdi i kategori" sqref="E9:E24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9:C24" xr:uid="{8911E2D0-AD31-9E4A-BC86-B8319B9B20B6}">
      <formula1>"40,45,49,55,59,64,71,76,81,+81,'+81,81+,87,+87,'+87,87+,49,55,61,67,73,81,89,96,102,+102,'+102,102+,109,+109,'+109,109+"</formula1>
    </dataValidation>
    <dataValidation type="list" allowBlank="1" showInputMessage="1" showErrorMessage="1" sqref="B28:C35 J28:L35" xr:uid="{A2118F81-C8A1-A041-B966-62792249B2DE}">
      <formula1>"Dommer,Stevnets leder,Jury,Sekretær,Speaker,Teknisk kontrollør, Chief Marshall,Tidtaker"</formula1>
    </dataValidation>
    <dataValidation type="list" allowBlank="1" showInputMessage="1" showErrorMessage="1" errorTitle="Feil_i_vektklasse" error="Feil verdi i vektklasse" sqref="C9:C23" xr:uid="{70BCADA8-7CB1-8E4E-AB78-3B495DDCAC6B}">
      <formula1>"40,45,49,55,59,64,71,76,81,+81,'+81,81+,87,+87,'+87,87+,49,55,61,67,73,81,89,96,102,+102,'+102,102+,109,+109,'+109,109+,"</formula1>
    </dataValidation>
  </dataValidations>
  <pageMargins left="0.27559055118110198" right="0.35433070866141703" top="0.27559055118110198" bottom="0.27559055118110198" header="0.5" footer="0.5"/>
  <pageSetup paperSize="9" scale="73" orientation="landscape" horizontalDpi="360" verticalDpi="36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autoPageBreaks="0" fitToPage="1"/>
  </sheetPr>
  <dimension ref="B1:AD40"/>
  <sheetViews>
    <sheetView showGridLines="0" showRowColHeaders="0" showZeros="0" showOutlineSymbols="0" topLeftCell="A3" zoomScaleSheetLayoutView="75" workbookViewId="0">
      <selection activeCell="F14" sqref="F14"/>
    </sheetView>
  </sheetViews>
  <sheetFormatPr baseColWidth="10" defaultColWidth="9.19921875" defaultRowHeight="13.15"/>
  <cols>
    <col min="1" max="1" width="6.796875" style="4" customWidth="1"/>
    <col min="2" max="2" width="10.19921875" style="4" customWidth="1"/>
    <col min="3" max="3" width="6.3984375" style="1" customWidth="1"/>
    <col min="4" max="4" width="8.59765625" style="1" customWidth="1"/>
    <col min="5" max="5" width="6.3984375" style="32" customWidth="1"/>
    <col min="6" max="6" width="10.59765625" style="1" customWidth="1"/>
    <col min="7" max="7" width="3.796875" style="1" customWidth="1"/>
    <col min="8" max="8" width="27.5976562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796875" style="1" customWidth="1"/>
    <col min="14" max="15" width="7.19921875" style="1" customWidth="1"/>
    <col min="16" max="18" width="7.59765625" style="1" customWidth="1"/>
    <col min="19" max="20" width="10.59765625" style="30" customWidth="1"/>
    <col min="21" max="21" width="5.59765625" style="30" customWidth="1"/>
    <col min="22" max="22" width="5.5976562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33" t="s">
        <v>30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V1" s="30"/>
    </row>
    <row r="2" spans="2:30" ht="24.75" customHeight="1">
      <c r="H2" s="134" t="s">
        <v>25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30"/>
    </row>
    <row r="3" spans="2:30">
      <c r="D3" s="84" t="s">
        <v>53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57</v>
      </c>
      <c r="E5" s="135" t="s">
        <v>42</v>
      </c>
      <c r="F5" s="135"/>
      <c r="G5" s="135"/>
      <c r="H5" s="135"/>
      <c r="I5" s="60" t="s">
        <v>0</v>
      </c>
      <c r="J5" s="135" t="s">
        <v>58</v>
      </c>
      <c r="K5" s="135"/>
      <c r="L5" s="135"/>
      <c r="M5" s="135"/>
      <c r="N5" s="60" t="s">
        <v>1</v>
      </c>
      <c r="O5" s="156" t="s">
        <v>59</v>
      </c>
      <c r="P5" s="156"/>
      <c r="Q5" s="156"/>
      <c r="R5" s="156"/>
      <c r="S5" s="60" t="s">
        <v>2</v>
      </c>
      <c r="T5" s="81">
        <v>45038</v>
      </c>
      <c r="U5" s="83" t="s">
        <v>21</v>
      </c>
      <c r="V5" s="61">
        <v>3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>
      <c r="B7" s="128" t="s">
        <v>43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29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01">
        <v>2010004</v>
      </c>
      <c r="C9" s="112">
        <v>64</v>
      </c>
      <c r="D9" s="103">
        <v>62.33</v>
      </c>
      <c r="E9" s="104" t="s">
        <v>85</v>
      </c>
      <c r="F9" s="105">
        <v>40263</v>
      </c>
      <c r="G9" s="113">
        <v>2</v>
      </c>
      <c r="H9" s="107" t="s">
        <v>130</v>
      </c>
      <c r="I9" s="108" t="s">
        <v>56</v>
      </c>
      <c r="J9" s="109">
        <v>44</v>
      </c>
      <c r="K9" s="110">
        <v>-47</v>
      </c>
      <c r="L9" s="111">
        <v>47</v>
      </c>
      <c r="M9" s="109">
        <v>55</v>
      </c>
      <c r="N9" s="71">
        <v>58</v>
      </c>
      <c r="O9" s="71">
        <v>-60</v>
      </c>
      <c r="P9" s="45">
        <f t="shared" ref="P9:P24" si="0">IF(MAX(J9:L9)&lt;0,0,TRUNC(MAX(J9:L9)/1)*1)</f>
        <v>47</v>
      </c>
      <c r="Q9" s="45">
        <f t="shared" ref="Q9:Q24" si="1">IF(MAX(M9:O9)&lt;0,0,TRUNC(MAX(M9:O9)/1)*1)</f>
        <v>58</v>
      </c>
      <c r="R9" s="45">
        <f t="shared" ref="R9:R23" si="2">IF(P9=0,0,IF(Q9=0,0,SUM(P9:Q9)))</f>
        <v>105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138.74219294722764</v>
      </c>
      <c r="T9" s="46" t="str">
        <f>IF(AA9=1,S9*AD9,"")</f>
        <v/>
      </c>
      <c r="U9" s="47">
        <v>5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1.3191766955009192</v>
      </c>
      <c r="X9" s="80">
        <f>T5</f>
        <v>45038</v>
      </c>
      <c r="Y9" s="72" t="str">
        <f>IF(ISNUMBER(FIND("M",E9)),"m",IF(ISNUMBER(FIND("K",E9)),"k"))</f>
        <v>k</v>
      </c>
      <c r="Z9" s="72">
        <f>IF(OR(F9="",X9=""),0,(YEAR(X9)-YEAR(F9)))</f>
        <v>13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01">
        <v>2007004</v>
      </c>
      <c r="C10" s="114">
        <v>64</v>
      </c>
      <c r="D10" s="103">
        <v>62.91</v>
      </c>
      <c r="E10" s="104" t="s">
        <v>85</v>
      </c>
      <c r="F10" s="105">
        <v>39099</v>
      </c>
      <c r="G10" s="113">
        <v>6</v>
      </c>
      <c r="H10" s="107" t="s">
        <v>131</v>
      </c>
      <c r="I10" s="108" t="s">
        <v>58</v>
      </c>
      <c r="J10" s="109">
        <v>48</v>
      </c>
      <c r="K10" s="110">
        <v>-53</v>
      </c>
      <c r="L10" s="111">
        <v>54</v>
      </c>
      <c r="M10" s="109">
        <v>57</v>
      </c>
      <c r="N10" s="71">
        <v>62</v>
      </c>
      <c r="O10" s="71">
        <v>-65</v>
      </c>
      <c r="P10" s="45">
        <f t="shared" si="0"/>
        <v>54</v>
      </c>
      <c r="Q10" s="45">
        <f t="shared" si="1"/>
        <v>62</v>
      </c>
      <c r="R10" s="45">
        <f t="shared" si="2"/>
        <v>116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152.40778194657238</v>
      </c>
      <c r="T10" s="46" t="str">
        <f t="shared" ref="T10:T24" si="4">IF(AA10=1,S10*AD10,"")</f>
        <v/>
      </c>
      <c r="U10" s="50">
        <v>4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1.3117337466015311</v>
      </c>
      <c r="X10" s="80">
        <f>T5</f>
        <v>45038</v>
      </c>
      <c r="Y10" s="72" t="str">
        <f t="shared" ref="Y10:Y24" si="6">IF(ISNUMBER(FIND("M",E10)),"m",IF(ISNUMBER(FIND("K",E10)),"k"))</f>
        <v>k</v>
      </c>
      <c r="Z10" s="72">
        <f t="shared" ref="Z10:Z24" si="7">IF(OR(F10="",X10=""),0,(YEAR(X10)-YEAR(F10)))</f>
        <v>16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01">
        <v>2004023</v>
      </c>
      <c r="C11" s="114">
        <v>64</v>
      </c>
      <c r="D11" s="103">
        <v>59.33</v>
      </c>
      <c r="E11" s="104" t="s">
        <v>94</v>
      </c>
      <c r="F11" s="105">
        <v>38030</v>
      </c>
      <c r="G11" s="113">
        <v>1</v>
      </c>
      <c r="H11" s="107" t="s">
        <v>132</v>
      </c>
      <c r="I11" s="108" t="s">
        <v>58</v>
      </c>
      <c r="J11" s="109">
        <v>38</v>
      </c>
      <c r="K11" s="110">
        <v>40</v>
      </c>
      <c r="L11" s="111">
        <v>41</v>
      </c>
      <c r="M11" s="109">
        <v>-45</v>
      </c>
      <c r="N11" s="71">
        <v>-45</v>
      </c>
      <c r="O11" s="71">
        <v>45</v>
      </c>
      <c r="P11" s="45">
        <f t="shared" si="0"/>
        <v>41</v>
      </c>
      <c r="Q11" s="45">
        <f t="shared" si="1"/>
        <v>45</v>
      </c>
      <c r="R11" s="45">
        <f t="shared" si="2"/>
        <v>86</v>
      </c>
      <c r="S11" s="46">
        <f t="shared" si="3"/>
        <v>117.24697191598702</v>
      </c>
      <c r="T11" s="46" t="str">
        <f t="shared" si="4"/>
        <v/>
      </c>
      <c r="U11" s="50">
        <v>6</v>
      </c>
      <c r="V11" s="51"/>
      <c r="W11" s="49">
        <f t="shared" si="5"/>
        <v>1.360870170385964</v>
      </c>
      <c r="X11" s="80">
        <f>T5</f>
        <v>45038</v>
      </c>
      <c r="Y11" s="72" t="str">
        <f t="shared" si="6"/>
        <v>k</v>
      </c>
      <c r="Z11" s="72">
        <f t="shared" si="7"/>
        <v>19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01">
        <v>2004014</v>
      </c>
      <c r="C12" s="114">
        <v>64</v>
      </c>
      <c r="D12" s="103">
        <v>63.37</v>
      </c>
      <c r="E12" s="104" t="s">
        <v>94</v>
      </c>
      <c r="F12" s="105">
        <v>38147</v>
      </c>
      <c r="G12" s="113">
        <v>3</v>
      </c>
      <c r="H12" s="107" t="s">
        <v>133</v>
      </c>
      <c r="I12" s="108" t="s">
        <v>134</v>
      </c>
      <c r="J12" s="109">
        <v>49</v>
      </c>
      <c r="K12" s="110">
        <v>52</v>
      </c>
      <c r="L12" s="111">
        <v>-55</v>
      </c>
      <c r="M12" s="109">
        <v>-65</v>
      </c>
      <c r="N12" s="76">
        <v>67</v>
      </c>
      <c r="O12" s="71">
        <v>-70</v>
      </c>
      <c r="P12" s="45">
        <f t="shared" si="0"/>
        <v>52</v>
      </c>
      <c r="Q12" s="45">
        <f t="shared" si="1"/>
        <v>67</v>
      </c>
      <c r="R12" s="45">
        <f t="shared" si="2"/>
        <v>119</v>
      </c>
      <c r="S12" s="46">
        <f t="shared" si="3"/>
        <v>155.6578770329977</v>
      </c>
      <c r="T12" s="46" t="str">
        <f t="shared" si="4"/>
        <v/>
      </c>
      <c r="U12" s="50">
        <v>3</v>
      </c>
      <c r="V12" s="51" t="s">
        <v>18</v>
      </c>
      <c r="W12" s="49">
        <f t="shared" si="5"/>
        <v>1.3059624394970291</v>
      </c>
      <c r="X12" s="80">
        <f>T5</f>
        <v>45038</v>
      </c>
      <c r="Y12" s="72" t="str">
        <f t="shared" si="6"/>
        <v>k</v>
      </c>
      <c r="Z12" s="72">
        <f t="shared" si="7"/>
        <v>19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01">
        <v>2008005</v>
      </c>
      <c r="C13" s="114">
        <v>64</v>
      </c>
      <c r="D13" s="103">
        <v>63.02</v>
      </c>
      <c r="E13" s="104" t="s">
        <v>85</v>
      </c>
      <c r="F13" s="105">
        <v>39505</v>
      </c>
      <c r="G13" s="113">
        <v>4</v>
      </c>
      <c r="H13" s="107" t="s">
        <v>135</v>
      </c>
      <c r="I13" s="108" t="s">
        <v>63</v>
      </c>
      <c r="J13" s="109">
        <v>53</v>
      </c>
      <c r="K13" s="110">
        <v>56</v>
      </c>
      <c r="L13" s="111">
        <v>-58</v>
      </c>
      <c r="M13" s="109">
        <v>-67</v>
      </c>
      <c r="N13" s="71">
        <v>67</v>
      </c>
      <c r="O13" s="71">
        <v>-73</v>
      </c>
      <c r="P13" s="45">
        <f t="shared" si="0"/>
        <v>56</v>
      </c>
      <c r="Q13" s="45">
        <f t="shared" si="1"/>
        <v>67</v>
      </c>
      <c r="R13" s="45">
        <f t="shared" si="2"/>
        <v>123</v>
      </c>
      <c r="S13" s="46">
        <f t="shared" si="3"/>
        <v>161.43259284592787</v>
      </c>
      <c r="T13" s="46" t="str">
        <f t="shared" si="4"/>
        <v/>
      </c>
      <c r="U13" s="50">
        <v>2</v>
      </c>
      <c r="V13" s="51" t="s">
        <v>18</v>
      </c>
      <c r="W13" s="49">
        <f t="shared" si="5"/>
        <v>1.3103431869759863</v>
      </c>
      <c r="X13" s="80">
        <f>T5</f>
        <v>45038</v>
      </c>
      <c r="Y13" s="72" t="str">
        <f t="shared" si="6"/>
        <v>k</v>
      </c>
      <c r="Z13" s="72">
        <f t="shared" si="7"/>
        <v>15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01">
        <v>2006028</v>
      </c>
      <c r="C14" s="112">
        <v>64</v>
      </c>
      <c r="D14" s="103">
        <v>63.71</v>
      </c>
      <c r="E14" s="104" t="s">
        <v>85</v>
      </c>
      <c r="F14" s="105">
        <v>38788</v>
      </c>
      <c r="G14" s="113">
        <v>5</v>
      </c>
      <c r="H14" s="107" t="s">
        <v>136</v>
      </c>
      <c r="I14" s="108" t="s">
        <v>56</v>
      </c>
      <c r="J14" s="109">
        <v>63</v>
      </c>
      <c r="K14" s="110">
        <v>67</v>
      </c>
      <c r="L14" s="111">
        <v>70</v>
      </c>
      <c r="M14" s="109">
        <v>-75</v>
      </c>
      <c r="N14" s="71">
        <v>75</v>
      </c>
      <c r="O14" s="71">
        <v>80</v>
      </c>
      <c r="P14" s="45">
        <f t="shared" si="0"/>
        <v>70</v>
      </c>
      <c r="Q14" s="45">
        <f t="shared" si="1"/>
        <v>80</v>
      </c>
      <c r="R14" s="45">
        <f t="shared" si="2"/>
        <v>150</v>
      </c>
      <c r="S14" s="46">
        <f t="shared" si="3"/>
        <v>195.57420011334136</v>
      </c>
      <c r="T14" s="46" t="str">
        <f t="shared" si="4"/>
        <v/>
      </c>
      <c r="U14" s="50">
        <v>1</v>
      </c>
      <c r="V14" s="51" t="s">
        <v>18</v>
      </c>
      <c r="W14" s="49">
        <f t="shared" si="5"/>
        <v>1.3017696844122779</v>
      </c>
      <c r="X14" s="80">
        <f>T5</f>
        <v>45038</v>
      </c>
      <c r="Y14" s="72" t="str">
        <f t="shared" si="6"/>
        <v>k</v>
      </c>
      <c r="Z14" s="72">
        <f t="shared" si="7"/>
        <v>17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01"/>
      <c r="C15" s="112"/>
      <c r="D15" s="103"/>
      <c r="E15" s="104"/>
      <c r="F15" s="105"/>
      <c r="G15" s="113"/>
      <c r="H15" s="107"/>
      <c r="I15" s="108"/>
      <c r="J15" s="109"/>
      <c r="K15" s="110"/>
      <c r="L15" s="111"/>
      <c r="M15" s="109"/>
      <c r="N15" s="71"/>
      <c r="O15" s="71"/>
      <c r="P15" s="45">
        <f t="shared" si="0"/>
        <v>0</v>
      </c>
      <c r="Q15" s="45">
        <f t="shared" si="1"/>
        <v>0</v>
      </c>
      <c r="R15" s="45">
        <f t="shared" si="2"/>
        <v>0</v>
      </c>
      <c r="S15" s="46" t="str">
        <f t="shared" si="3"/>
        <v/>
      </c>
      <c r="T15" s="46" t="str">
        <f t="shared" si="4"/>
        <v/>
      </c>
      <c r="U15" s="50"/>
      <c r="V15" s="51"/>
      <c r="W15" s="49" t="str">
        <f t="shared" si="5"/>
        <v/>
      </c>
      <c r="X15" s="80">
        <f>T5</f>
        <v>45038</v>
      </c>
      <c r="Y15" s="72" t="b">
        <f t="shared" si="6"/>
        <v>0</v>
      </c>
      <c r="Z15" s="72">
        <f t="shared" si="7"/>
        <v>0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str">
        <f t="shared" si="9"/>
        <v/>
      </c>
    </row>
    <row r="16" spans="2:30" s="10" customFormat="1" ht="20" customHeight="1">
      <c r="B16" s="101">
        <v>2004012</v>
      </c>
      <c r="C16" s="112">
        <v>71</v>
      </c>
      <c r="D16" s="103">
        <v>70.05</v>
      </c>
      <c r="E16" s="104" t="s">
        <v>94</v>
      </c>
      <c r="F16" s="105">
        <v>38334</v>
      </c>
      <c r="G16" s="113">
        <v>11</v>
      </c>
      <c r="H16" s="115" t="s">
        <v>137</v>
      </c>
      <c r="I16" s="108" t="s">
        <v>67</v>
      </c>
      <c r="J16" s="109">
        <v>68</v>
      </c>
      <c r="K16" s="110">
        <v>-70</v>
      </c>
      <c r="L16" s="111">
        <v>-70</v>
      </c>
      <c r="M16" s="109">
        <v>-85</v>
      </c>
      <c r="N16" s="71">
        <v>85</v>
      </c>
      <c r="O16" s="124" t="s">
        <v>158</v>
      </c>
      <c r="P16" s="45">
        <f t="shared" si="0"/>
        <v>68</v>
      </c>
      <c r="Q16" s="45">
        <f t="shared" si="1"/>
        <v>85</v>
      </c>
      <c r="R16" s="45">
        <f t="shared" si="2"/>
        <v>153</v>
      </c>
      <c r="S16" s="46">
        <f t="shared" si="3"/>
        <v>188.98802315278795</v>
      </c>
      <c r="T16" s="46" t="str">
        <f t="shared" si="4"/>
        <v/>
      </c>
      <c r="U16" s="50">
        <v>3</v>
      </c>
      <c r="V16" s="51"/>
      <c r="W16" s="49">
        <f t="shared" si="5"/>
        <v>1.2336157982125879</v>
      </c>
      <c r="X16" s="80">
        <f>T5</f>
        <v>45038</v>
      </c>
      <c r="Y16" s="72" t="str">
        <f t="shared" si="6"/>
        <v>k</v>
      </c>
      <c r="Z16" s="72">
        <f t="shared" si="7"/>
        <v>19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01">
        <v>2005012</v>
      </c>
      <c r="C17" s="102" t="s">
        <v>138</v>
      </c>
      <c r="D17" s="103">
        <v>66.22</v>
      </c>
      <c r="E17" s="104" t="s">
        <v>94</v>
      </c>
      <c r="F17" s="105">
        <v>38599</v>
      </c>
      <c r="G17" s="106">
        <v>8</v>
      </c>
      <c r="H17" s="107" t="s">
        <v>139</v>
      </c>
      <c r="I17" s="108" t="s">
        <v>56</v>
      </c>
      <c r="J17" s="109">
        <v>-55</v>
      </c>
      <c r="K17" s="110">
        <v>55</v>
      </c>
      <c r="L17" s="111">
        <v>-59</v>
      </c>
      <c r="M17" s="109">
        <v>-70</v>
      </c>
      <c r="N17" s="71">
        <v>-70</v>
      </c>
      <c r="O17" s="71">
        <v>70</v>
      </c>
      <c r="P17" s="45">
        <f t="shared" si="0"/>
        <v>55</v>
      </c>
      <c r="Q17" s="45">
        <f t="shared" si="1"/>
        <v>70</v>
      </c>
      <c r="R17" s="45">
        <f t="shared" si="2"/>
        <v>125</v>
      </c>
      <c r="S17" s="46">
        <f t="shared" si="3"/>
        <v>159.31075899311142</v>
      </c>
      <c r="T17" s="46" t="str">
        <f t="shared" si="4"/>
        <v/>
      </c>
      <c r="U17" s="50">
        <v>6</v>
      </c>
      <c r="V17" s="51"/>
      <c r="W17" s="49">
        <f t="shared" si="5"/>
        <v>1.2726253514954839</v>
      </c>
      <c r="X17" s="80">
        <f>T5</f>
        <v>45038</v>
      </c>
      <c r="Y17" s="72" t="str">
        <f t="shared" si="6"/>
        <v>k</v>
      </c>
      <c r="Z17" s="72">
        <f t="shared" si="7"/>
        <v>18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01">
        <v>2003016</v>
      </c>
      <c r="C18" s="102" t="s">
        <v>138</v>
      </c>
      <c r="D18" s="103">
        <v>67.17</v>
      </c>
      <c r="E18" s="104" t="s">
        <v>94</v>
      </c>
      <c r="F18" s="105">
        <v>37970</v>
      </c>
      <c r="G18" s="106">
        <v>9</v>
      </c>
      <c r="H18" s="107" t="s">
        <v>140</v>
      </c>
      <c r="I18" s="108" t="s">
        <v>141</v>
      </c>
      <c r="J18" s="109">
        <v>-57</v>
      </c>
      <c r="K18" s="110">
        <v>57</v>
      </c>
      <c r="L18" s="111">
        <v>-60</v>
      </c>
      <c r="M18" s="109">
        <v>75</v>
      </c>
      <c r="N18" s="71">
        <v>-78</v>
      </c>
      <c r="O18" s="71">
        <v>-78</v>
      </c>
      <c r="P18" s="45">
        <f t="shared" si="0"/>
        <v>57</v>
      </c>
      <c r="Q18" s="45">
        <f t="shared" si="1"/>
        <v>75</v>
      </c>
      <c r="R18" s="45">
        <f t="shared" si="2"/>
        <v>132</v>
      </c>
      <c r="S18" s="46">
        <f t="shared" si="3"/>
        <v>166.86946382255678</v>
      </c>
      <c r="T18" s="46" t="str">
        <f t="shared" si="4"/>
        <v/>
      </c>
      <c r="U18" s="50">
        <v>5</v>
      </c>
      <c r="V18" s="51" t="s">
        <v>18</v>
      </c>
      <c r="W18" s="49">
        <f t="shared" si="5"/>
        <v>1.2623708249788566</v>
      </c>
      <c r="X18" s="80">
        <f>T5</f>
        <v>45038</v>
      </c>
      <c r="Y18" s="72" t="str">
        <f t="shared" si="6"/>
        <v>k</v>
      </c>
      <c r="Z18" s="72">
        <f t="shared" si="7"/>
        <v>20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01">
        <v>2008004</v>
      </c>
      <c r="C19" s="102" t="s">
        <v>138</v>
      </c>
      <c r="D19" s="103">
        <v>68.42</v>
      </c>
      <c r="E19" s="104" t="s">
        <v>85</v>
      </c>
      <c r="F19" s="105">
        <v>39575</v>
      </c>
      <c r="G19" s="106">
        <v>12</v>
      </c>
      <c r="H19" s="107" t="s">
        <v>142</v>
      </c>
      <c r="I19" s="108" t="s">
        <v>61</v>
      </c>
      <c r="J19" s="109">
        <v>59</v>
      </c>
      <c r="K19" s="110">
        <v>62</v>
      </c>
      <c r="L19" s="111">
        <v>-64</v>
      </c>
      <c r="M19" s="109">
        <v>76</v>
      </c>
      <c r="N19" s="71">
        <v>80</v>
      </c>
      <c r="O19" s="71">
        <v>-83</v>
      </c>
      <c r="P19" s="45">
        <f t="shared" si="0"/>
        <v>62</v>
      </c>
      <c r="Q19" s="45">
        <f t="shared" si="1"/>
        <v>80</v>
      </c>
      <c r="R19" s="45">
        <f t="shared" si="2"/>
        <v>142</v>
      </c>
      <c r="S19" s="46">
        <f t="shared" si="3"/>
        <v>177.66771626919075</v>
      </c>
      <c r="T19" s="46" t="str">
        <f t="shared" si="4"/>
        <v/>
      </c>
      <c r="U19" s="50">
        <v>4</v>
      </c>
      <c r="V19" s="51"/>
      <c r="W19" s="49">
        <f t="shared" si="5"/>
        <v>1.2494755914362843</v>
      </c>
      <c r="X19" s="80">
        <f>T5</f>
        <v>45038</v>
      </c>
      <c r="Y19" s="72" t="str">
        <f t="shared" si="6"/>
        <v>k</v>
      </c>
      <c r="Z19" s="72">
        <f t="shared" si="7"/>
        <v>15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b">
        <f t="shared" si="9"/>
        <v>0</v>
      </c>
    </row>
    <row r="20" spans="2:30" s="10" customFormat="1" ht="20" customHeight="1">
      <c r="B20" s="101">
        <v>2003004</v>
      </c>
      <c r="C20" s="102" t="s">
        <v>138</v>
      </c>
      <c r="D20" s="103">
        <v>69.680000000000007</v>
      </c>
      <c r="E20" s="104" t="s">
        <v>94</v>
      </c>
      <c r="F20" s="105">
        <v>37721</v>
      </c>
      <c r="G20" s="106">
        <v>7</v>
      </c>
      <c r="H20" s="107" t="s">
        <v>143</v>
      </c>
      <c r="I20" s="108" t="s">
        <v>56</v>
      </c>
      <c r="J20" s="109">
        <v>70</v>
      </c>
      <c r="K20" s="110">
        <v>72</v>
      </c>
      <c r="L20" s="111">
        <v>74</v>
      </c>
      <c r="M20" s="109">
        <v>90</v>
      </c>
      <c r="N20" s="71">
        <v>95</v>
      </c>
      <c r="O20" s="71">
        <v>-98</v>
      </c>
      <c r="P20" s="45">
        <f t="shared" si="0"/>
        <v>74</v>
      </c>
      <c r="Q20" s="45">
        <f t="shared" si="1"/>
        <v>95</v>
      </c>
      <c r="R20" s="45">
        <f t="shared" si="2"/>
        <v>169</v>
      </c>
      <c r="S20" s="46">
        <f t="shared" si="3"/>
        <v>209.34845396279556</v>
      </c>
      <c r="T20" s="46" t="str">
        <f t="shared" si="4"/>
        <v/>
      </c>
      <c r="U20" s="50">
        <v>2</v>
      </c>
      <c r="V20" s="51"/>
      <c r="W20" s="49">
        <f t="shared" si="5"/>
        <v>1.2371249321079412</v>
      </c>
      <c r="X20" s="80">
        <f>T5</f>
        <v>45038</v>
      </c>
      <c r="Y20" s="72" t="str">
        <f t="shared" si="6"/>
        <v>k</v>
      </c>
      <c r="Z20" s="72">
        <f t="shared" si="7"/>
        <v>20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01">
        <v>2006007</v>
      </c>
      <c r="C21" s="114">
        <v>71</v>
      </c>
      <c r="D21" s="103">
        <v>67.88</v>
      </c>
      <c r="E21" s="104" t="s">
        <v>85</v>
      </c>
      <c r="F21" s="105">
        <v>38832</v>
      </c>
      <c r="G21" s="113">
        <v>10</v>
      </c>
      <c r="H21" s="107" t="s">
        <v>144</v>
      </c>
      <c r="I21" s="108" t="s">
        <v>56</v>
      </c>
      <c r="J21" s="109">
        <v>64</v>
      </c>
      <c r="K21" s="110">
        <v>68</v>
      </c>
      <c r="L21" s="111">
        <v>73</v>
      </c>
      <c r="M21" s="109">
        <v>87</v>
      </c>
      <c r="N21" s="71">
        <v>92</v>
      </c>
      <c r="O21" s="71">
        <v>97</v>
      </c>
      <c r="P21" s="45">
        <f t="shared" si="0"/>
        <v>73</v>
      </c>
      <c r="Q21" s="45">
        <f t="shared" si="1"/>
        <v>97</v>
      </c>
      <c r="R21" s="45">
        <f t="shared" si="2"/>
        <v>170</v>
      </c>
      <c r="S21" s="46">
        <f t="shared" si="3"/>
        <v>213.64028636494535</v>
      </c>
      <c r="T21" s="46" t="str">
        <f t="shared" si="4"/>
        <v/>
      </c>
      <c r="U21" s="50">
        <v>1</v>
      </c>
      <c r="V21" s="51"/>
      <c r="W21" s="49">
        <f t="shared" si="5"/>
        <v>1.2549653875949183</v>
      </c>
      <c r="X21" s="80">
        <f>T5</f>
        <v>45038</v>
      </c>
      <c r="Y21" s="72" t="str">
        <f t="shared" si="6"/>
        <v>k</v>
      </c>
      <c r="Z21" s="72">
        <f t="shared" si="7"/>
        <v>17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b">
        <f t="shared" si="9"/>
        <v>0</v>
      </c>
    </row>
    <row r="22" spans="2:30" s="10" customFormat="1" ht="20" customHeight="1">
      <c r="B22" s="90"/>
      <c r="C22" s="63"/>
      <c r="D22" s="64"/>
      <c r="E22" s="65"/>
      <c r="F22" s="66"/>
      <c r="G22" s="67"/>
      <c r="H22" s="68"/>
      <c r="I22" s="69"/>
      <c r="J22" s="73"/>
      <c r="K22" s="74"/>
      <c r="L22" s="75"/>
      <c r="M22" s="70"/>
      <c r="N22" s="71"/>
      <c r="O22" s="71"/>
      <c r="P22" s="45">
        <f t="shared" si="0"/>
        <v>0</v>
      </c>
      <c r="Q22" s="45">
        <f t="shared" si="1"/>
        <v>0</v>
      </c>
      <c r="R22" s="45">
        <f t="shared" si="2"/>
        <v>0</v>
      </c>
      <c r="S22" s="46" t="str">
        <f t="shared" si="3"/>
        <v/>
      </c>
      <c r="T22" s="46" t="str">
        <f t="shared" si="4"/>
        <v/>
      </c>
      <c r="U22" s="50"/>
      <c r="V22" s="51"/>
      <c r="W22" s="49" t="str">
        <f t="shared" si="5"/>
        <v/>
      </c>
      <c r="X22" s="80">
        <f>T5</f>
        <v>45038</v>
      </c>
      <c r="Y22" s="72" t="b">
        <f t="shared" si="6"/>
        <v>0</v>
      </c>
      <c r="Z22" s="72">
        <f t="shared" si="7"/>
        <v>0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str">
        <f t="shared" si="9"/>
        <v/>
      </c>
    </row>
    <row r="23" spans="2:30" s="10" customFormat="1" ht="20" customHeight="1">
      <c r="B23" s="90"/>
      <c r="C23" s="63"/>
      <c r="D23" s="64"/>
      <c r="E23" s="65"/>
      <c r="F23" s="66"/>
      <c r="G23" s="67"/>
      <c r="H23" s="68"/>
      <c r="I23" s="69"/>
      <c r="J23" s="73"/>
      <c r="K23" s="74"/>
      <c r="L23" s="75"/>
      <c r="M23" s="70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45038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45038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 ht="12.75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31" t="s">
        <v>44</v>
      </c>
      <c r="C27" s="131"/>
      <c r="D27" s="92" t="s">
        <v>43</v>
      </c>
      <c r="E27" s="131" t="s">
        <v>6</v>
      </c>
      <c r="F27" s="131"/>
      <c r="G27" s="131"/>
      <c r="H27" s="92" t="s">
        <v>45</v>
      </c>
      <c r="I27" s="29"/>
      <c r="J27" s="131" t="s">
        <v>44</v>
      </c>
      <c r="K27" s="131"/>
      <c r="L27" s="131"/>
      <c r="M27" s="93" t="s">
        <v>43</v>
      </c>
      <c r="N27" s="132" t="s">
        <v>6</v>
      </c>
      <c r="O27" s="132"/>
      <c r="P27" s="132"/>
      <c r="Q27" s="132"/>
      <c r="R27" s="132" t="s">
        <v>45</v>
      </c>
      <c r="S27" s="132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137" t="s">
        <v>46</v>
      </c>
      <c r="C28" s="138"/>
      <c r="D28" s="120">
        <v>1952001</v>
      </c>
      <c r="E28" s="138" t="s">
        <v>70</v>
      </c>
      <c r="F28" s="138"/>
      <c r="G28" s="138"/>
      <c r="H28" s="94" t="s">
        <v>68</v>
      </c>
      <c r="I28" s="5"/>
      <c r="J28" s="137" t="s">
        <v>47</v>
      </c>
      <c r="K28" s="138"/>
      <c r="L28" s="138"/>
      <c r="M28" s="120">
        <v>1957001</v>
      </c>
      <c r="N28" s="139" t="s">
        <v>163</v>
      </c>
      <c r="O28" s="139"/>
      <c r="P28" s="139"/>
      <c r="Q28" s="139"/>
      <c r="R28" s="139" t="s">
        <v>61</v>
      </c>
      <c r="S28" s="140"/>
      <c r="AA28" s="1"/>
      <c r="AC28" s="95"/>
      <c r="AD28" s="95"/>
    </row>
    <row r="29" spans="2:30" s="6" customFormat="1" ht="21" customHeight="1">
      <c r="B29" s="141" t="s">
        <v>48</v>
      </c>
      <c r="C29" s="142"/>
      <c r="D29" s="121">
        <v>1993011</v>
      </c>
      <c r="E29" s="142" t="s">
        <v>78</v>
      </c>
      <c r="F29" s="142"/>
      <c r="G29" s="142"/>
      <c r="H29" s="96" t="s">
        <v>60</v>
      </c>
      <c r="I29" s="5"/>
      <c r="J29" s="141" t="s">
        <v>49</v>
      </c>
      <c r="K29" s="142"/>
      <c r="L29" s="142"/>
      <c r="M29" s="121">
        <v>1973001</v>
      </c>
      <c r="N29" s="144" t="s">
        <v>77</v>
      </c>
      <c r="O29" s="144"/>
      <c r="P29" s="144"/>
      <c r="Q29" s="144"/>
      <c r="R29" s="144" t="s">
        <v>64</v>
      </c>
      <c r="S29" s="145"/>
      <c r="AC29" s="95"/>
      <c r="AD29" s="95"/>
    </row>
    <row r="30" spans="2:30" s="6" customFormat="1" ht="19.05" customHeight="1">
      <c r="B30" s="141" t="s">
        <v>48</v>
      </c>
      <c r="C30" s="142"/>
      <c r="D30" s="121">
        <v>1957004</v>
      </c>
      <c r="E30" s="142" t="s">
        <v>73</v>
      </c>
      <c r="F30" s="142"/>
      <c r="G30" s="142"/>
      <c r="H30" s="96" t="s">
        <v>69</v>
      </c>
      <c r="I30" s="5"/>
      <c r="J30" s="141" t="s">
        <v>49</v>
      </c>
      <c r="K30" s="142"/>
      <c r="L30" s="142"/>
      <c r="M30" s="121">
        <v>1954001</v>
      </c>
      <c r="N30" s="144" t="s">
        <v>79</v>
      </c>
      <c r="O30" s="144"/>
      <c r="P30" s="144"/>
      <c r="Q30" s="144"/>
      <c r="R30" s="144" t="s">
        <v>63</v>
      </c>
      <c r="S30" s="145"/>
      <c r="AC30" s="95"/>
      <c r="AD30" s="95"/>
    </row>
    <row r="31" spans="2:30" s="6" customFormat="1" ht="21" customHeight="1">
      <c r="B31" s="141" t="s">
        <v>48</v>
      </c>
      <c r="C31" s="142"/>
      <c r="D31" s="121">
        <v>1987005</v>
      </c>
      <c r="E31" s="142" t="s">
        <v>72</v>
      </c>
      <c r="F31" s="142"/>
      <c r="G31" s="142"/>
      <c r="H31" s="96" t="s">
        <v>58</v>
      </c>
      <c r="I31" s="5"/>
      <c r="J31" s="141" t="s">
        <v>50</v>
      </c>
      <c r="K31" s="142"/>
      <c r="L31" s="142"/>
      <c r="M31" s="121"/>
      <c r="N31" s="144"/>
      <c r="O31" s="144"/>
      <c r="P31" s="144"/>
      <c r="Q31" s="144"/>
      <c r="R31" s="144"/>
      <c r="S31" s="145"/>
      <c r="Y31" s="6" t="s">
        <v>18</v>
      </c>
      <c r="AC31" s="95"/>
      <c r="AD31" s="95"/>
    </row>
    <row r="32" spans="2:30" s="6" customFormat="1" ht="20" customHeight="1">
      <c r="B32" s="141" t="s">
        <v>48</v>
      </c>
      <c r="C32" s="142"/>
      <c r="D32" s="121"/>
      <c r="E32" s="142"/>
      <c r="F32" s="142"/>
      <c r="G32" s="142"/>
      <c r="H32" s="96"/>
      <c r="I32" s="5"/>
      <c r="J32" s="141" t="s">
        <v>54</v>
      </c>
      <c r="K32" s="142"/>
      <c r="L32" s="142"/>
      <c r="M32" s="121">
        <v>1947002</v>
      </c>
      <c r="N32" s="144" t="s">
        <v>55</v>
      </c>
      <c r="O32" s="144"/>
      <c r="P32" s="144"/>
      <c r="Q32" s="144"/>
      <c r="R32" s="144" t="s">
        <v>56</v>
      </c>
      <c r="S32" s="145"/>
      <c r="AC32" s="95"/>
      <c r="AD32" s="95"/>
    </row>
    <row r="33" spans="2:30" ht="19.05" customHeight="1">
      <c r="B33" s="141" t="s">
        <v>48</v>
      </c>
      <c r="C33" s="142"/>
      <c r="D33" s="121"/>
      <c r="E33" s="142"/>
      <c r="F33" s="142"/>
      <c r="G33" s="142"/>
      <c r="H33" s="96"/>
      <c r="I33" s="4"/>
      <c r="J33" s="141"/>
      <c r="K33" s="142"/>
      <c r="L33" s="142"/>
      <c r="M33" s="121"/>
      <c r="N33" s="144"/>
      <c r="O33" s="144"/>
      <c r="P33" s="144"/>
      <c r="Q33" s="144"/>
      <c r="R33" s="144"/>
      <c r="S33" s="145"/>
      <c r="T33" s="4"/>
      <c r="U33" s="4"/>
      <c r="AC33" s="3"/>
      <c r="AD33" s="3"/>
    </row>
    <row r="34" spans="2:30" ht="20" customHeight="1">
      <c r="B34" s="141" t="s">
        <v>51</v>
      </c>
      <c r="C34" s="142"/>
      <c r="D34" s="121">
        <v>1958002</v>
      </c>
      <c r="E34" s="142" t="s">
        <v>157</v>
      </c>
      <c r="F34" s="142"/>
      <c r="G34" s="142"/>
      <c r="H34" s="96" t="s">
        <v>63</v>
      </c>
      <c r="I34" s="4"/>
      <c r="J34" s="141"/>
      <c r="K34" s="142"/>
      <c r="L34" s="142"/>
      <c r="M34" s="121"/>
      <c r="N34" s="144"/>
      <c r="O34" s="144"/>
      <c r="P34" s="144"/>
      <c r="Q34" s="144"/>
      <c r="R34" s="144"/>
      <c r="S34" s="145"/>
      <c r="T34" s="4"/>
      <c r="U34" s="4"/>
      <c r="AC34" s="3"/>
      <c r="AD34" s="3"/>
    </row>
    <row r="35" spans="2:30" ht="20" customHeight="1">
      <c r="B35" s="154"/>
      <c r="C35" s="155"/>
      <c r="D35" s="122"/>
      <c r="E35" s="155"/>
      <c r="F35" s="155"/>
      <c r="G35" s="155"/>
      <c r="H35" s="98"/>
      <c r="I35" s="4"/>
      <c r="J35" s="154"/>
      <c r="K35" s="155"/>
      <c r="L35" s="155"/>
      <c r="M35" s="121"/>
      <c r="N35" s="144"/>
      <c r="O35" s="144"/>
      <c r="P35" s="144"/>
      <c r="Q35" s="144"/>
      <c r="R35" s="144"/>
      <c r="S35" s="145"/>
      <c r="T35" s="4"/>
      <c r="U35" s="4"/>
      <c r="AC35" s="3"/>
      <c r="AD35" s="3"/>
    </row>
    <row r="36" spans="2:30" ht="19.05" customHeight="1">
      <c r="B36" s="153"/>
      <c r="C36" s="153"/>
      <c r="D36" s="146"/>
      <c r="E36" s="146"/>
      <c r="F36" s="146"/>
      <c r="G36" s="146"/>
      <c r="H36" s="146"/>
      <c r="I36" s="4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4"/>
      <c r="U36" s="4"/>
      <c r="AC36" s="3"/>
      <c r="AD36" s="3"/>
    </row>
    <row r="37" spans="2:30" ht="18" customHeight="1">
      <c r="B37" s="147" t="s">
        <v>52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9"/>
      <c r="T37" s="4"/>
      <c r="U37" s="4"/>
      <c r="AC37" s="3"/>
      <c r="AD37" s="3"/>
    </row>
    <row r="38" spans="2:30" ht="18" customHeight="1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4"/>
      <c r="U38" s="4"/>
      <c r="AC38" s="3"/>
      <c r="AD38" s="3"/>
    </row>
    <row r="39" spans="2:30" ht="13.9">
      <c r="E39" s="2"/>
      <c r="F39" s="3"/>
      <c r="G39" s="3"/>
      <c r="H39" s="4"/>
      <c r="I39" s="4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dataValidations count="6">
    <dataValidation type="list" allowBlank="1" showInputMessage="1" showErrorMessage="1" errorTitle="Feil_i_vektklasse" error="Feil verdi i vektklasse" sqref="C22:C24 C15:C16" xr:uid="{00000000-0002-0000-0200-000000000000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E9:E24" xr:uid="{00000000-0002-0000-0200-000001000000}">
      <formula1>"UM,JM,SM,UK,JK,SK,M1,M2,M3,M4,M5,M6,M8,M9,M10,K1,K2,K3,K4,K5,K6,K7,K8,K9,K10"</formula1>
    </dataValidation>
    <dataValidation type="list" allowBlank="1" showInputMessage="1" showErrorMessage="1" sqref="B28:C35 J28:L35" xr:uid="{B3F7BE34-C68D-334D-AF6F-341CB9AE7F58}">
      <formula1>"Dommer,Stevnets leder,Jury,Sekretær,Speaker,Teknisk kontrollør, Chief Marshall,Tidtaker"</formula1>
    </dataValidation>
    <dataValidation type="list" allowBlank="1" showInputMessage="1" showErrorMessage="1" errorTitle="Feil_i_vektklasse" error="Feil verdi i vektklasse" sqref="C13 C16:C20" xr:uid="{BFEE6BC1-AC6D-2F44-9EA5-13EEB3CBFCCF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3 E16:E20" xr:uid="{24753C6F-A647-2C40-A590-4AC0D6CA5E8F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9:C21" xr:uid="{F6E2507B-8A07-A241-B43D-A0F2525853C6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3" orientation="landscape" horizontalDpi="360" verticalDpi="360" copies="5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autoPageBreaks="0" fitToPage="1"/>
  </sheetPr>
  <dimension ref="B1:AD40"/>
  <sheetViews>
    <sheetView showGridLines="0" showRowColHeaders="0" showZeros="0" showOutlineSymbols="0" topLeftCell="A13" zoomScaleSheetLayoutView="75" workbookViewId="0">
      <selection activeCell="M29" sqref="M29:S29"/>
    </sheetView>
  </sheetViews>
  <sheetFormatPr baseColWidth="10" defaultColWidth="9.19921875" defaultRowHeight="13.15"/>
  <cols>
    <col min="1" max="1" width="6.796875" style="4" customWidth="1"/>
    <col min="2" max="2" width="10.19921875" style="4" customWidth="1"/>
    <col min="3" max="3" width="6.3984375" style="1" customWidth="1"/>
    <col min="4" max="4" width="8.59765625" style="1" customWidth="1"/>
    <col min="5" max="5" width="6.3984375" style="32" customWidth="1"/>
    <col min="6" max="6" width="10.59765625" style="1" customWidth="1"/>
    <col min="7" max="7" width="3.796875" style="1" customWidth="1"/>
    <col min="8" max="8" width="27.5976562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796875" style="1" customWidth="1"/>
    <col min="14" max="15" width="7.19921875" style="1" customWidth="1"/>
    <col min="16" max="18" width="7.59765625" style="1" customWidth="1"/>
    <col min="19" max="20" width="10.59765625" style="30" customWidth="1"/>
    <col min="21" max="21" width="5.59765625" style="30" customWidth="1"/>
    <col min="22" max="22" width="5.5976562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33" t="s">
        <v>30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V1" s="30"/>
    </row>
    <row r="2" spans="2:30" ht="24.75" customHeight="1">
      <c r="H2" s="134" t="s">
        <v>25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30"/>
    </row>
    <row r="3" spans="2:30">
      <c r="D3" s="84" t="s">
        <v>53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57</v>
      </c>
      <c r="E5" s="135" t="s">
        <v>42</v>
      </c>
      <c r="F5" s="135"/>
      <c r="G5" s="135"/>
      <c r="H5" s="135"/>
      <c r="I5" s="60" t="s">
        <v>0</v>
      </c>
      <c r="J5" s="135" t="s">
        <v>58</v>
      </c>
      <c r="K5" s="135"/>
      <c r="L5" s="135"/>
      <c r="M5" s="135"/>
      <c r="N5" s="60" t="s">
        <v>1</v>
      </c>
      <c r="O5" s="156" t="s">
        <v>59</v>
      </c>
      <c r="P5" s="156"/>
      <c r="Q5" s="156"/>
      <c r="R5" s="156"/>
      <c r="S5" s="60" t="s">
        <v>2</v>
      </c>
      <c r="T5" s="81">
        <v>45038</v>
      </c>
      <c r="U5" s="83" t="s">
        <v>21</v>
      </c>
      <c r="V5" s="61">
        <v>4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>
      <c r="B7" s="128" t="s">
        <v>43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29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01">
        <v>2007003</v>
      </c>
      <c r="C9" s="112">
        <v>89</v>
      </c>
      <c r="D9" s="103">
        <v>83.68</v>
      </c>
      <c r="E9" s="104" t="s">
        <v>102</v>
      </c>
      <c r="F9" s="105">
        <v>39328</v>
      </c>
      <c r="G9" s="113">
        <v>1</v>
      </c>
      <c r="H9" s="107" t="s">
        <v>103</v>
      </c>
      <c r="I9" s="108" t="s">
        <v>104</v>
      </c>
      <c r="J9" s="109">
        <v>70</v>
      </c>
      <c r="K9" s="110">
        <v>75</v>
      </c>
      <c r="L9" s="111">
        <v>81</v>
      </c>
      <c r="M9" s="109">
        <v>90</v>
      </c>
      <c r="N9" s="71">
        <v>96</v>
      </c>
      <c r="O9" s="71">
        <v>101</v>
      </c>
      <c r="P9" s="45">
        <f t="shared" ref="P9:P24" si="0">IF(MAX(J9:L9)&lt;0,0,TRUNC(MAX(J9:L9)/1)*1)</f>
        <v>81</v>
      </c>
      <c r="Q9" s="45">
        <f t="shared" ref="Q9:Q24" si="1">IF(MAX(M9:O9)&lt;0,0,TRUNC(MAX(M9:O9)/1)*1)</f>
        <v>101</v>
      </c>
      <c r="R9" s="45">
        <f t="shared" ref="R9:R23" si="2">IF(P9=0,0,IF(Q9=0,0,SUM(P9:Q9)))</f>
        <v>182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226.9836030084887</v>
      </c>
      <c r="T9" s="46" t="str">
        <f>IF(AA9=1,S9*AD9,"")</f>
        <v/>
      </c>
      <c r="U9" s="47">
        <v>5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1.1962101542869481</v>
      </c>
      <c r="X9" s="80">
        <f>T5</f>
        <v>45038</v>
      </c>
      <c r="Y9" s="72" t="str">
        <f>IF(ISNUMBER(FIND("M",E9)),"m",IF(ISNUMBER(FIND("K",E9)),"k"))</f>
        <v>m</v>
      </c>
      <c r="Z9" s="72">
        <f>IF(OR(F9="",X9=""),0,(YEAR(X9)-YEAR(F9)))</f>
        <v>16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01">
        <v>2005017</v>
      </c>
      <c r="C10" s="112">
        <v>89</v>
      </c>
      <c r="D10" s="103">
        <v>86.09</v>
      </c>
      <c r="E10" s="104" t="s">
        <v>105</v>
      </c>
      <c r="F10" s="105">
        <v>38629</v>
      </c>
      <c r="G10" s="113">
        <v>2</v>
      </c>
      <c r="H10" s="107" t="s">
        <v>106</v>
      </c>
      <c r="I10" s="108" t="s">
        <v>62</v>
      </c>
      <c r="J10" s="109">
        <v>82</v>
      </c>
      <c r="K10" s="110">
        <v>86</v>
      </c>
      <c r="L10" s="111">
        <v>90</v>
      </c>
      <c r="M10" s="109">
        <v>102</v>
      </c>
      <c r="N10" s="71">
        <v>107</v>
      </c>
      <c r="O10" s="71">
        <v>112</v>
      </c>
      <c r="P10" s="45">
        <f t="shared" si="0"/>
        <v>90</v>
      </c>
      <c r="Q10" s="45">
        <f t="shared" si="1"/>
        <v>112</v>
      </c>
      <c r="R10" s="45">
        <f t="shared" si="2"/>
        <v>202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248.25083311968677</v>
      </c>
      <c r="T10" s="46" t="str">
        <f t="shared" ref="T10:T24" si="4">IF(AA10=1,S10*AD10,"")</f>
        <v/>
      </c>
      <c r="U10" s="50">
        <v>3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1.1802024376598341</v>
      </c>
      <c r="X10" s="80">
        <f>T5</f>
        <v>45038</v>
      </c>
      <c r="Y10" s="72" t="str">
        <f t="shared" ref="Y10:Y24" si="6">IF(ISNUMBER(FIND("M",E10)),"m",IF(ISNUMBER(FIND("K",E10)),"k"))</f>
        <v>m</v>
      </c>
      <c r="Z10" s="72">
        <f t="shared" ref="Z10:Z24" si="7">IF(OR(F10="",X10=""),0,(YEAR(X10)-YEAR(F10)))</f>
        <v>18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01">
        <v>2006024</v>
      </c>
      <c r="C11" s="112">
        <v>89</v>
      </c>
      <c r="D11" s="103">
        <v>82.33</v>
      </c>
      <c r="E11" s="104" t="s">
        <v>102</v>
      </c>
      <c r="F11" s="105">
        <v>38859</v>
      </c>
      <c r="G11" s="113">
        <v>6</v>
      </c>
      <c r="H11" s="107" t="s">
        <v>107</v>
      </c>
      <c r="I11" s="108" t="s">
        <v>61</v>
      </c>
      <c r="J11" s="109">
        <v>95</v>
      </c>
      <c r="K11" s="110">
        <v>-100</v>
      </c>
      <c r="L11" s="111">
        <v>100</v>
      </c>
      <c r="M11" s="109">
        <v>-115</v>
      </c>
      <c r="N11" s="71">
        <v>-115</v>
      </c>
      <c r="O11" s="71">
        <v>-115</v>
      </c>
      <c r="P11" s="45">
        <f t="shared" si="0"/>
        <v>100</v>
      </c>
      <c r="Q11" s="45">
        <f t="shared" si="1"/>
        <v>0</v>
      </c>
      <c r="R11" s="45">
        <f t="shared" si="2"/>
        <v>0</v>
      </c>
      <c r="S11" s="46">
        <f t="shared" si="3"/>
        <v>0</v>
      </c>
      <c r="T11" s="46" t="str">
        <f t="shared" si="4"/>
        <v/>
      </c>
      <c r="U11" s="50"/>
      <c r="V11" s="51"/>
      <c r="W11" s="49">
        <f t="shared" si="5"/>
        <v>1.2057634018035133</v>
      </c>
      <c r="X11" s="80">
        <f>T5</f>
        <v>45038</v>
      </c>
      <c r="Y11" s="72" t="str">
        <f t="shared" si="6"/>
        <v>m</v>
      </c>
      <c r="Z11" s="72">
        <f t="shared" si="7"/>
        <v>17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01">
        <v>2006004</v>
      </c>
      <c r="C12" s="112">
        <v>89</v>
      </c>
      <c r="D12" s="103">
        <v>87.62</v>
      </c>
      <c r="E12" s="104" t="s">
        <v>102</v>
      </c>
      <c r="F12" s="105">
        <v>38870</v>
      </c>
      <c r="G12" s="113">
        <v>5</v>
      </c>
      <c r="H12" s="107" t="s">
        <v>108</v>
      </c>
      <c r="I12" s="108" t="s">
        <v>68</v>
      </c>
      <c r="J12" s="109">
        <v>88</v>
      </c>
      <c r="K12" s="110">
        <v>92</v>
      </c>
      <c r="L12" s="111">
        <v>-95</v>
      </c>
      <c r="M12" s="109">
        <v>103</v>
      </c>
      <c r="N12" s="76">
        <v>107</v>
      </c>
      <c r="O12" s="71">
        <v>-110</v>
      </c>
      <c r="P12" s="45">
        <f t="shared" si="0"/>
        <v>92</v>
      </c>
      <c r="Q12" s="45">
        <f t="shared" si="1"/>
        <v>107</v>
      </c>
      <c r="R12" s="45">
        <f t="shared" si="2"/>
        <v>199</v>
      </c>
      <c r="S12" s="46">
        <f t="shared" si="3"/>
        <v>242.40537237509642</v>
      </c>
      <c r="T12" s="46" t="str">
        <f t="shared" si="4"/>
        <v/>
      </c>
      <c r="U12" s="50">
        <v>4</v>
      </c>
      <c r="V12" s="51" t="s">
        <v>18</v>
      </c>
      <c r="W12" s="49">
        <f t="shared" si="5"/>
        <v>1.170688459052591</v>
      </c>
      <c r="X12" s="80">
        <f>T5</f>
        <v>45038</v>
      </c>
      <c r="Y12" s="72" t="str">
        <f t="shared" si="6"/>
        <v>m</v>
      </c>
      <c r="Z12" s="72">
        <f t="shared" si="7"/>
        <v>17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01">
        <v>2004013</v>
      </c>
      <c r="C13" s="112">
        <v>89</v>
      </c>
      <c r="D13" s="116">
        <v>85.79</v>
      </c>
      <c r="E13" s="117" t="s">
        <v>105</v>
      </c>
      <c r="F13" s="118">
        <v>38067</v>
      </c>
      <c r="G13" s="106">
        <v>3</v>
      </c>
      <c r="H13" s="107" t="s">
        <v>109</v>
      </c>
      <c r="I13" s="108" t="s">
        <v>61</v>
      </c>
      <c r="J13" s="109">
        <v>-107</v>
      </c>
      <c r="K13" s="110">
        <v>-107</v>
      </c>
      <c r="L13" s="111">
        <v>107</v>
      </c>
      <c r="M13" s="109">
        <v>-133</v>
      </c>
      <c r="N13" s="71">
        <v>133</v>
      </c>
      <c r="O13" s="71">
        <v>136</v>
      </c>
      <c r="P13" s="45">
        <f t="shared" si="0"/>
        <v>107</v>
      </c>
      <c r="Q13" s="45">
        <f t="shared" si="1"/>
        <v>136</v>
      </c>
      <c r="R13" s="45">
        <f t="shared" si="2"/>
        <v>243</v>
      </c>
      <c r="S13" s="46">
        <f t="shared" si="3"/>
        <v>299.17039800678378</v>
      </c>
      <c r="T13" s="46" t="str">
        <f t="shared" si="4"/>
        <v/>
      </c>
      <c r="U13" s="50">
        <v>1</v>
      </c>
      <c r="V13" s="51" t="s">
        <v>18</v>
      </c>
      <c r="W13" s="49">
        <f t="shared" si="5"/>
        <v>1.1821253407130476</v>
      </c>
      <c r="X13" s="80">
        <f>T5</f>
        <v>45038</v>
      </c>
      <c r="Y13" s="72" t="str">
        <f t="shared" si="6"/>
        <v>m</v>
      </c>
      <c r="Z13" s="72">
        <f t="shared" si="7"/>
        <v>19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01">
        <v>2003003</v>
      </c>
      <c r="C14" s="112">
        <v>89</v>
      </c>
      <c r="D14" s="103">
        <v>87.64</v>
      </c>
      <c r="E14" s="104" t="s">
        <v>105</v>
      </c>
      <c r="F14" s="105">
        <v>37967</v>
      </c>
      <c r="G14" s="113">
        <v>4</v>
      </c>
      <c r="H14" s="107" t="s">
        <v>110</v>
      </c>
      <c r="I14" s="108" t="s">
        <v>60</v>
      </c>
      <c r="J14" s="109">
        <v>100</v>
      </c>
      <c r="K14" s="110">
        <v>105</v>
      </c>
      <c r="L14" s="111">
        <v>-109</v>
      </c>
      <c r="M14" s="109">
        <v>130</v>
      </c>
      <c r="N14" s="71">
        <v>-135</v>
      </c>
      <c r="O14" s="71">
        <v>-139</v>
      </c>
      <c r="P14" s="45">
        <f t="shared" si="0"/>
        <v>105</v>
      </c>
      <c r="Q14" s="45">
        <f t="shared" si="1"/>
        <v>130</v>
      </c>
      <c r="R14" s="45">
        <f t="shared" si="2"/>
        <v>235</v>
      </c>
      <c r="S14" s="46">
        <f t="shared" si="3"/>
        <v>286.22508898442544</v>
      </c>
      <c r="T14" s="46" t="str">
        <f t="shared" si="4"/>
        <v/>
      </c>
      <c r="U14" s="50">
        <v>2</v>
      </c>
      <c r="V14" s="51" t="s">
        <v>18</v>
      </c>
      <c r="W14" s="49">
        <f t="shared" si="5"/>
        <v>1.1705672578366852</v>
      </c>
      <c r="X14" s="80">
        <f>T5</f>
        <v>45038</v>
      </c>
      <c r="Y14" s="72" t="str">
        <f t="shared" si="6"/>
        <v>m</v>
      </c>
      <c r="Z14" s="72">
        <f t="shared" si="7"/>
        <v>20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01"/>
      <c r="C15" s="112"/>
      <c r="D15" s="103"/>
      <c r="E15" s="104"/>
      <c r="F15" s="105"/>
      <c r="G15" s="113"/>
      <c r="H15" s="107"/>
      <c r="I15" s="108"/>
      <c r="J15" s="109"/>
      <c r="K15" s="110"/>
      <c r="L15" s="111"/>
      <c r="M15" s="109"/>
      <c r="N15" s="71"/>
      <c r="O15" s="71"/>
      <c r="P15" s="45">
        <f t="shared" si="0"/>
        <v>0</v>
      </c>
      <c r="Q15" s="45">
        <f t="shared" si="1"/>
        <v>0</v>
      </c>
      <c r="R15" s="45">
        <f t="shared" si="2"/>
        <v>0</v>
      </c>
      <c r="S15" s="46" t="str">
        <f t="shared" si="3"/>
        <v/>
      </c>
      <c r="T15" s="46" t="str">
        <f t="shared" si="4"/>
        <v/>
      </c>
      <c r="U15" s="50"/>
      <c r="V15" s="51"/>
      <c r="W15" s="49" t="str">
        <f t="shared" si="5"/>
        <v/>
      </c>
      <c r="X15" s="80">
        <f>T5</f>
        <v>45038</v>
      </c>
      <c r="Y15" s="72" t="b">
        <f t="shared" si="6"/>
        <v>0</v>
      </c>
      <c r="Z15" s="72">
        <f t="shared" si="7"/>
        <v>0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str">
        <f t="shared" si="9"/>
        <v/>
      </c>
    </row>
    <row r="16" spans="2:30" s="10" customFormat="1" ht="20" customHeight="1">
      <c r="B16" s="101">
        <v>2006026</v>
      </c>
      <c r="C16" s="112">
        <v>96</v>
      </c>
      <c r="D16" s="103">
        <v>90.09</v>
      </c>
      <c r="E16" s="104" t="s">
        <v>102</v>
      </c>
      <c r="F16" s="105">
        <v>38951</v>
      </c>
      <c r="G16" s="113">
        <v>7</v>
      </c>
      <c r="H16" s="107" t="s">
        <v>111</v>
      </c>
      <c r="I16" s="108" t="s">
        <v>61</v>
      </c>
      <c r="J16" s="109">
        <v>-80</v>
      </c>
      <c r="K16" s="110">
        <v>80</v>
      </c>
      <c r="L16" s="111">
        <v>84</v>
      </c>
      <c r="M16" s="109">
        <v>98</v>
      </c>
      <c r="N16" s="71">
        <v>-102</v>
      </c>
      <c r="O16" s="71">
        <v>102</v>
      </c>
      <c r="P16" s="45">
        <f t="shared" si="0"/>
        <v>84</v>
      </c>
      <c r="Q16" s="45">
        <f t="shared" si="1"/>
        <v>102</v>
      </c>
      <c r="R16" s="45">
        <f t="shared" si="2"/>
        <v>186</v>
      </c>
      <c r="S16" s="46">
        <f t="shared" si="3"/>
        <v>223.51066060255189</v>
      </c>
      <c r="T16" s="46" t="str">
        <f t="shared" si="4"/>
        <v/>
      </c>
      <c r="U16" s="50">
        <v>2</v>
      </c>
      <c r="V16" s="51"/>
      <c r="W16" s="49">
        <f t="shared" si="5"/>
        <v>1.1563068563152961</v>
      </c>
      <c r="X16" s="80">
        <f>T5</f>
        <v>45038</v>
      </c>
      <c r="Y16" s="72" t="str">
        <f t="shared" si="6"/>
        <v>m</v>
      </c>
      <c r="Z16" s="72">
        <f t="shared" si="7"/>
        <v>17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01">
        <v>2004020</v>
      </c>
      <c r="C17" s="112">
        <v>96</v>
      </c>
      <c r="D17" s="103">
        <v>95.15</v>
      </c>
      <c r="E17" s="104" t="s">
        <v>105</v>
      </c>
      <c r="F17" s="105">
        <v>38163</v>
      </c>
      <c r="G17" s="113">
        <v>8</v>
      </c>
      <c r="H17" s="107" t="s">
        <v>112</v>
      </c>
      <c r="I17" s="108" t="s">
        <v>69</v>
      </c>
      <c r="J17" s="109">
        <v>-85</v>
      </c>
      <c r="K17" s="110">
        <v>-85</v>
      </c>
      <c r="L17" s="111">
        <v>-88</v>
      </c>
      <c r="M17" s="123" t="s">
        <v>158</v>
      </c>
      <c r="N17" s="124" t="s">
        <v>158</v>
      </c>
      <c r="O17" s="124" t="s">
        <v>158</v>
      </c>
      <c r="P17" s="45">
        <f t="shared" si="0"/>
        <v>0</v>
      </c>
      <c r="Q17" s="45">
        <f t="shared" si="1"/>
        <v>0</v>
      </c>
      <c r="R17" s="45">
        <f t="shared" si="2"/>
        <v>0</v>
      </c>
      <c r="S17" s="46">
        <f t="shared" si="3"/>
        <v>0</v>
      </c>
      <c r="T17" s="46" t="str">
        <f t="shared" si="4"/>
        <v/>
      </c>
      <c r="U17" s="50"/>
      <c r="V17" s="51"/>
      <c r="W17" s="49">
        <f t="shared" si="5"/>
        <v>1.1302119058409958</v>
      </c>
      <c r="X17" s="80">
        <f>T5</f>
        <v>45038</v>
      </c>
      <c r="Y17" s="72" t="str">
        <f t="shared" si="6"/>
        <v>m</v>
      </c>
      <c r="Z17" s="72">
        <f t="shared" si="7"/>
        <v>19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01">
        <v>2006009</v>
      </c>
      <c r="C18" s="112">
        <v>96</v>
      </c>
      <c r="D18" s="103">
        <v>91.26</v>
      </c>
      <c r="E18" s="104" t="s">
        <v>102</v>
      </c>
      <c r="F18" s="105">
        <v>38980</v>
      </c>
      <c r="G18" s="113">
        <v>9</v>
      </c>
      <c r="H18" s="107" t="s">
        <v>113</v>
      </c>
      <c r="I18" s="108" t="s">
        <v>62</v>
      </c>
      <c r="J18" s="109">
        <v>100</v>
      </c>
      <c r="K18" s="110">
        <v>-105</v>
      </c>
      <c r="L18" s="111">
        <v>-105</v>
      </c>
      <c r="M18" s="109">
        <v>125</v>
      </c>
      <c r="N18" s="71">
        <v>-131</v>
      </c>
      <c r="O18" s="71">
        <v>-131</v>
      </c>
      <c r="P18" s="45">
        <f t="shared" si="0"/>
        <v>100</v>
      </c>
      <c r="Q18" s="45">
        <f t="shared" si="1"/>
        <v>125</v>
      </c>
      <c r="R18" s="45">
        <f t="shared" si="2"/>
        <v>225</v>
      </c>
      <c r="S18" s="46">
        <f t="shared" si="3"/>
        <v>268.71945842809987</v>
      </c>
      <c r="T18" s="46" t="str">
        <f t="shared" si="4"/>
        <v/>
      </c>
      <c r="U18" s="50">
        <v>1</v>
      </c>
      <c r="V18" s="51" t="s">
        <v>18</v>
      </c>
      <c r="W18" s="49">
        <f t="shared" si="5"/>
        <v>1.149888963320381</v>
      </c>
      <c r="X18" s="80">
        <f>T5</f>
        <v>45038</v>
      </c>
      <c r="Y18" s="72" t="str">
        <f t="shared" si="6"/>
        <v>m</v>
      </c>
      <c r="Z18" s="72">
        <f t="shared" si="7"/>
        <v>17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01"/>
      <c r="C19" s="112"/>
      <c r="D19" s="103"/>
      <c r="E19" s="104"/>
      <c r="F19" s="105"/>
      <c r="G19" s="113"/>
      <c r="H19" s="107"/>
      <c r="I19" s="108"/>
      <c r="J19" s="109"/>
      <c r="K19" s="110"/>
      <c r="L19" s="111"/>
      <c r="M19" s="109"/>
      <c r="N19" s="71"/>
      <c r="O19" s="71"/>
      <c r="P19" s="45">
        <f t="shared" si="0"/>
        <v>0</v>
      </c>
      <c r="Q19" s="45">
        <f t="shared" si="1"/>
        <v>0</v>
      </c>
      <c r="R19" s="45">
        <f t="shared" si="2"/>
        <v>0</v>
      </c>
      <c r="S19" s="46" t="str">
        <f t="shared" si="3"/>
        <v/>
      </c>
      <c r="T19" s="46" t="str">
        <f t="shared" si="4"/>
        <v/>
      </c>
      <c r="U19" s="50"/>
      <c r="V19" s="51"/>
      <c r="W19" s="49" t="str">
        <f t="shared" si="5"/>
        <v/>
      </c>
      <c r="X19" s="80">
        <f>T5</f>
        <v>45038</v>
      </c>
      <c r="Y19" s="72" t="b">
        <f t="shared" si="6"/>
        <v>0</v>
      </c>
      <c r="Z19" s="72">
        <f t="shared" si="7"/>
        <v>0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str">
        <f t="shared" si="9"/>
        <v/>
      </c>
    </row>
    <row r="20" spans="2:30" s="10" customFormat="1" ht="20" customHeight="1">
      <c r="B20" s="101">
        <v>2004004</v>
      </c>
      <c r="C20" s="112">
        <v>102</v>
      </c>
      <c r="D20" s="103">
        <v>96.26</v>
      </c>
      <c r="E20" s="104" t="s">
        <v>105</v>
      </c>
      <c r="F20" s="105">
        <v>38227</v>
      </c>
      <c r="G20" s="113">
        <v>10</v>
      </c>
      <c r="H20" s="107" t="s">
        <v>114</v>
      </c>
      <c r="I20" s="108" t="s">
        <v>68</v>
      </c>
      <c r="J20" s="109">
        <v>85</v>
      </c>
      <c r="K20" s="125" t="s">
        <v>158</v>
      </c>
      <c r="L20" s="126" t="s">
        <v>158</v>
      </c>
      <c r="M20" s="109">
        <v>105</v>
      </c>
      <c r="N20" s="71">
        <v>110</v>
      </c>
      <c r="O20" s="71">
        <v>115</v>
      </c>
      <c r="P20" s="45">
        <f t="shared" si="0"/>
        <v>85</v>
      </c>
      <c r="Q20" s="45">
        <f t="shared" si="1"/>
        <v>115</v>
      </c>
      <c r="R20" s="45">
        <f t="shared" si="2"/>
        <v>200</v>
      </c>
      <c r="S20" s="46">
        <f t="shared" si="3"/>
        <v>233.12903458712776</v>
      </c>
      <c r="T20" s="46" t="str">
        <f t="shared" si="4"/>
        <v/>
      </c>
      <c r="U20" s="50">
        <v>2</v>
      </c>
      <c r="V20" s="51"/>
      <c r="W20" s="49">
        <f t="shared" si="5"/>
        <v>1.1250318115858402</v>
      </c>
      <c r="X20" s="80">
        <f>T5</f>
        <v>45038</v>
      </c>
      <c r="Y20" s="72" t="str">
        <f t="shared" si="6"/>
        <v>m</v>
      </c>
      <c r="Z20" s="72">
        <f t="shared" si="7"/>
        <v>19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01">
        <v>2004016</v>
      </c>
      <c r="C21" s="112">
        <v>102</v>
      </c>
      <c r="D21" s="103">
        <v>101.19</v>
      </c>
      <c r="E21" s="104" t="s">
        <v>105</v>
      </c>
      <c r="F21" s="105">
        <v>37993</v>
      </c>
      <c r="G21" s="113">
        <v>11</v>
      </c>
      <c r="H21" s="107" t="s">
        <v>115</v>
      </c>
      <c r="I21" s="108" t="s">
        <v>69</v>
      </c>
      <c r="J21" s="109">
        <v>105</v>
      </c>
      <c r="K21" s="110">
        <v>110</v>
      </c>
      <c r="L21" s="111">
        <v>-115</v>
      </c>
      <c r="M21" s="109">
        <v>-125</v>
      </c>
      <c r="N21" s="71">
        <v>-125</v>
      </c>
      <c r="O21" s="71">
        <v>125</v>
      </c>
      <c r="P21" s="45">
        <f t="shared" si="0"/>
        <v>110</v>
      </c>
      <c r="Q21" s="45">
        <f t="shared" si="1"/>
        <v>125</v>
      </c>
      <c r="R21" s="45">
        <f t="shared" si="2"/>
        <v>235</v>
      </c>
      <c r="S21" s="46">
        <f t="shared" si="3"/>
        <v>268.19978179121347</v>
      </c>
      <c r="T21" s="46" t="str">
        <f t="shared" si="4"/>
        <v/>
      </c>
      <c r="U21" s="50">
        <v>1</v>
      </c>
      <c r="V21" s="51"/>
      <c r="W21" s="49">
        <f t="shared" si="5"/>
        <v>1.1041018459319352</v>
      </c>
      <c r="X21" s="80">
        <f>T5</f>
        <v>45038</v>
      </c>
      <c r="Y21" s="72" t="str">
        <f t="shared" si="6"/>
        <v>m</v>
      </c>
      <c r="Z21" s="72">
        <f t="shared" si="7"/>
        <v>19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b">
        <f t="shared" si="9"/>
        <v>0</v>
      </c>
    </row>
    <row r="22" spans="2:30" s="10" customFormat="1" ht="20" customHeight="1">
      <c r="B22" s="101">
        <v>2003006</v>
      </c>
      <c r="C22" s="112">
        <v>109</v>
      </c>
      <c r="D22" s="103">
        <v>102.45</v>
      </c>
      <c r="E22" s="104" t="s">
        <v>105</v>
      </c>
      <c r="F22" s="105">
        <v>37711</v>
      </c>
      <c r="G22" s="113">
        <v>12</v>
      </c>
      <c r="H22" s="107" t="s">
        <v>116</v>
      </c>
      <c r="I22" s="108" t="s">
        <v>104</v>
      </c>
      <c r="J22" s="109">
        <v>73</v>
      </c>
      <c r="K22" s="110">
        <v>77</v>
      </c>
      <c r="L22" s="111">
        <v>82</v>
      </c>
      <c r="M22" s="109">
        <v>-95</v>
      </c>
      <c r="N22" s="71">
        <v>95</v>
      </c>
      <c r="O22" s="71">
        <v>100</v>
      </c>
      <c r="P22" s="45">
        <f t="shared" si="0"/>
        <v>82</v>
      </c>
      <c r="Q22" s="45">
        <f t="shared" si="1"/>
        <v>100</v>
      </c>
      <c r="R22" s="45">
        <f t="shared" si="2"/>
        <v>182</v>
      </c>
      <c r="S22" s="46">
        <f t="shared" si="3"/>
        <v>206.67772525547818</v>
      </c>
      <c r="T22" s="46" t="str">
        <f t="shared" si="4"/>
        <v/>
      </c>
      <c r="U22" s="50">
        <v>1</v>
      </c>
      <c r="V22" s="51"/>
      <c r="W22" s="49">
        <f t="shared" si="5"/>
        <v>1.0992535076979524</v>
      </c>
      <c r="X22" s="80">
        <f>T5</f>
        <v>45038</v>
      </c>
      <c r="Y22" s="72" t="str">
        <f t="shared" si="6"/>
        <v>m</v>
      </c>
      <c r="Z22" s="72">
        <f t="shared" si="7"/>
        <v>20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b">
        <f t="shared" si="9"/>
        <v>0</v>
      </c>
    </row>
    <row r="23" spans="2:30" s="10" customFormat="1" ht="20" customHeight="1">
      <c r="B23" s="101"/>
      <c r="C23" s="112"/>
      <c r="D23" s="103"/>
      <c r="E23" s="104"/>
      <c r="F23" s="105"/>
      <c r="G23" s="113"/>
      <c r="H23" s="107"/>
      <c r="I23" s="108"/>
      <c r="J23" s="109"/>
      <c r="K23" s="110"/>
      <c r="L23" s="111"/>
      <c r="M23" s="109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45038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101"/>
      <c r="C24" s="112"/>
      <c r="D24" s="103"/>
      <c r="E24" s="104"/>
      <c r="F24" s="105"/>
      <c r="G24" s="113"/>
      <c r="H24" s="107"/>
      <c r="I24" s="108"/>
      <c r="J24" s="109"/>
      <c r="K24" s="110"/>
      <c r="L24" s="111"/>
      <c r="M24" s="109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45038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 ht="12.75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31" t="s">
        <v>44</v>
      </c>
      <c r="C27" s="131"/>
      <c r="D27" s="92" t="s">
        <v>43</v>
      </c>
      <c r="E27" s="131" t="s">
        <v>6</v>
      </c>
      <c r="F27" s="131"/>
      <c r="G27" s="131"/>
      <c r="H27" s="92" t="s">
        <v>45</v>
      </c>
      <c r="I27" s="29"/>
      <c r="J27" s="131" t="s">
        <v>44</v>
      </c>
      <c r="K27" s="131"/>
      <c r="L27" s="131"/>
      <c r="M27" s="93" t="s">
        <v>43</v>
      </c>
      <c r="N27" s="132" t="s">
        <v>6</v>
      </c>
      <c r="O27" s="132"/>
      <c r="P27" s="132"/>
      <c r="Q27" s="132"/>
      <c r="R27" s="132" t="s">
        <v>45</v>
      </c>
      <c r="S27" s="132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137" t="s">
        <v>46</v>
      </c>
      <c r="C28" s="138"/>
      <c r="D28" s="120">
        <v>1952001</v>
      </c>
      <c r="E28" s="138" t="s">
        <v>70</v>
      </c>
      <c r="F28" s="138"/>
      <c r="G28" s="138"/>
      <c r="H28" s="94" t="s">
        <v>68</v>
      </c>
      <c r="I28" s="5"/>
      <c r="J28" s="137" t="s">
        <v>47</v>
      </c>
      <c r="K28" s="138"/>
      <c r="L28" s="138"/>
      <c r="M28" s="121">
        <v>1980002</v>
      </c>
      <c r="N28" s="144" t="s">
        <v>75</v>
      </c>
      <c r="O28" s="144"/>
      <c r="P28" s="144"/>
      <c r="Q28" s="144"/>
      <c r="R28" s="144" t="s">
        <v>56</v>
      </c>
      <c r="S28" s="145"/>
      <c r="AA28" s="1"/>
      <c r="AC28" s="95"/>
      <c r="AD28" s="95"/>
    </row>
    <row r="29" spans="2:30" s="6" customFormat="1" ht="21" customHeight="1">
      <c r="B29" s="141" t="s">
        <v>48</v>
      </c>
      <c r="C29" s="142"/>
      <c r="D29" s="121">
        <v>1964006</v>
      </c>
      <c r="E29" s="142" t="s">
        <v>74</v>
      </c>
      <c r="F29" s="142"/>
      <c r="G29" s="142"/>
      <c r="H29" s="96" t="s">
        <v>58</v>
      </c>
      <c r="I29" s="5"/>
      <c r="J29" s="141" t="s">
        <v>49</v>
      </c>
      <c r="K29" s="142"/>
      <c r="L29" s="142"/>
      <c r="M29" s="121">
        <v>1965002</v>
      </c>
      <c r="N29" s="144" t="s">
        <v>76</v>
      </c>
      <c r="O29" s="144"/>
      <c r="P29" s="144"/>
      <c r="Q29" s="144"/>
      <c r="R29" s="144" t="s">
        <v>63</v>
      </c>
      <c r="S29" s="145"/>
      <c r="AC29" s="95"/>
      <c r="AD29" s="95"/>
    </row>
    <row r="30" spans="2:30" s="6" customFormat="1" ht="19.05" customHeight="1">
      <c r="B30" s="141" t="s">
        <v>48</v>
      </c>
      <c r="C30" s="142"/>
      <c r="D30" s="121">
        <v>1968002</v>
      </c>
      <c r="E30" s="142" t="s">
        <v>80</v>
      </c>
      <c r="F30" s="142"/>
      <c r="G30" s="142"/>
      <c r="H30" s="96" t="s">
        <v>58</v>
      </c>
      <c r="I30" s="5"/>
      <c r="J30" s="141" t="s">
        <v>49</v>
      </c>
      <c r="K30" s="142"/>
      <c r="L30" s="142"/>
      <c r="M30" s="121">
        <v>1957002</v>
      </c>
      <c r="N30" s="144" t="s">
        <v>71</v>
      </c>
      <c r="O30" s="144"/>
      <c r="P30" s="144"/>
      <c r="Q30" s="144"/>
      <c r="R30" s="144" t="s">
        <v>58</v>
      </c>
      <c r="S30" s="145"/>
      <c r="AC30" s="95"/>
      <c r="AD30" s="95"/>
    </row>
    <row r="31" spans="2:30" s="6" customFormat="1" ht="21" customHeight="1">
      <c r="B31" s="141" t="s">
        <v>48</v>
      </c>
      <c r="C31" s="142"/>
      <c r="D31" s="121">
        <v>1983006</v>
      </c>
      <c r="E31" s="142" t="s">
        <v>81</v>
      </c>
      <c r="F31" s="142"/>
      <c r="G31" s="142"/>
      <c r="H31" s="96" t="s">
        <v>82</v>
      </c>
      <c r="I31" s="5"/>
      <c r="J31" s="141" t="s">
        <v>50</v>
      </c>
      <c r="K31" s="142"/>
      <c r="L31" s="142"/>
      <c r="M31" s="121"/>
      <c r="N31" s="144"/>
      <c r="O31" s="144"/>
      <c r="P31" s="144"/>
      <c r="Q31" s="144"/>
      <c r="R31" s="144"/>
      <c r="S31" s="145"/>
      <c r="Y31" s="6" t="s">
        <v>18</v>
      </c>
      <c r="AC31" s="95"/>
      <c r="AD31" s="95"/>
    </row>
    <row r="32" spans="2:30" s="6" customFormat="1" ht="20" customHeight="1">
      <c r="B32" s="141" t="s">
        <v>48</v>
      </c>
      <c r="C32" s="142"/>
      <c r="D32" s="121"/>
      <c r="E32" s="142"/>
      <c r="F32" s="142"/>
      <c r="G32" s="142"/>
      <c r="H32" s="96"/>
      <c r="I32" s="5"/>
      <c r="J32" s="141" t="s">
        <v>54</v>
      </c>
      <c r="K32" s="142"/>
      <c r="L32" s="142"/>
      <c r="M32" s="121">
        <v>1947002</v>
      </c>
      <c r="N32" s="144" t="s">
        <v>55</v>
      </c>
      <c r="O32" s="144"/>
      <c r="P32" s="144"/>
      <c r="Q32" s="144"/>
      <c r="R32" s="144" t="s">
        <v>56</v>
      </c>
      <c r="S32" s="145"/>
      <c r="AC32" s="95"/>
      <c r="AD32" s="95"/>
    </row>
    <row r="33" spans="2:30" ht="19.05" customHeight="1">
      <c r="B33" s="141" t="s">
        <v>48</v>
      </c>
      <c r="C33" s="142"/>
      <c r="D33" s="121"/>
      <c r="E33" s="142"/>
      <c r="F33" s="142"/>
      <c r="G33" s="142"/>
      <c r="H33" s="96"/>
      <c r="I33" s="4"/>
      <c r="J33" s="141"/>
      <c r="K33" s="142"/>
      <c r="L33" s="142"/>
      <c r="M33" s="121"/>
      <c r="N33" s="144"/>
      <c r="O33" s="144"/>
      <c r="P33" s="144"/>
      <c r="Q33" s="144"/>
      <c r="R33" s="144"/>
      <c r="S33" s="145"/>
      <c r="T33" s="4"/>
      <c r="U33" s="4"/>
      <c r="AC33" s="3"/>
      <c r="AD33" s="3"/>
    </row>
    <row r="34" spans="2:30" ht="20" customHeight="1">
      <c r="B34" s="141" t="s">
        <v>51</v>
      </c>
      <c r="C34" s="142"/>
      <c r="D34" s="121">
        <v>1954001</v>
      </c>
      <c r="E34" s="142" t="s">
        <v>79</v>
      </c>
      <c r="F34" s="142"/>
      <c r="G34" s="142"/>
      <c r="H34" s="96" t="s">
        <v>63</v>
      </c>
      <c r="I34" s="4"/>
      <c r="J34" s="141"/>
      <c r="K34" s="142"/>
      <c r="L34" s="142"/>
      <c r="M34" s="121"/>
      <c r="N34" s="144"/>
      <c r="O34" s="144"/>
      <c r="P34" s="144"/>
      <c r="Q34" s="144"/>
      <c r="R34" s="144"/>
      <c r="S34" s="145"/>
      <c r="T34" s="4"/>
      <c r="U34" s="4"/>
      <c r="AC34" s="3"/>
      <c r="AD34" s="3"/>
    </row>
    <row r="35" spans="2:30" ht="20" customHeight="1">
      <c r="B35" s="154"/>
      <c r="C35" s="155"/>
      <c r="D35" s="122"/>
      <c r="E35" s="155"/>
      <c r="F35" s="155"/>
      <c r="G35" s="155"/>
      <c r="H35" s="98"/>
      <c r="I35" s="4"/>
      <c r="J35" s="154"/>
      <c r="K35" s="155"/>
      <c r="L35" s="155"/>
      <c r="M35" s="121"/>
      <c r="N35" s="144"/>
      <c r="O35" s="144"/>
      <c r="P35" s="144"/>
      <c r="Q35" s="144"/>
      <c r="R35" s="144"/>
      <c r="S35" s="145"/>
      <c r="T35" s="4"/>
      <c r="U35" s="4"/>
      <c r="AC35" s="3"/>
      <c r="AD35" s="3"/>
    </row>
    <row r="36" spans="2:30" ht="19.05" customHeight="1">
      <c r="B36" s="153"/>
      <c r="C36" s="153"/>
      <c r="D36" s="146"/>
      <c r="E36" s="146"/>
      <c r="F36" s="146"/>
      <c r="G36" s="146"/>
      <c r="H36" s="146"/>
      <c r="I36" s="4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4"/>
      <c r="U36" s="4"/>
      <c r="AC36" s="3"/>
      <c r="AD36" s="3"/>
    </row>
    <row r="37" spans="2:30" ht="18" customHeight="1">
      <c r="B37" s="147" t="s">
        <v>52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9"/>
      <c r="T37" s="4"/>
      <c r="U37" s="4"/>
      <c r="AC37" s="3"/>
      <c r="AD37" s="3"/>
    </row>
    <row r="38" spans="2:30" ht="18" customHeight="1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4"/>
      <c r="U38" s="4"/>
      <c r="AC38" s="3"/>
      <c r="AD38" s="3"/>
    </row>
    <row r="39" spans="2:30" ht="13.9">
      <c r="E39" s="2"/>
      <c r="F39" s="3"/>
      <c r="G39" s="3"/>
      <c r="H39" s="4"/>
      <c r="I39" s="4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3" priority="1" stopIfTrue="1" operator="between">
      <formula>1</formula>
      <formula>300</formula>
    </cfRule>
    <cfRule type="cellIs" dxfId="2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1DB35C31-4861-1C41-BAA4-E77FE368D9E5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4" xr:uid="{5DE5B978-BC50-B948-ACF2-AA7149A3D911}">
      <formula1>"UM,JM,SM,UK,JK,SK,M1,M2,M3,M4,M5,M6,M8,M9,M10,K1,K2,K3,K4,K5,K6,K7,K8,K9,K10"</formula1>
    </dataValidation>
    <dataValidation type="list" allowBlank="1" showInputMessage="1" showErrorMessage="1" sqref="B28:C35 J28:L35" xr:uid="{BBE23F0F-701F-D641-8C64-7FC67508112C}">
      <formula1>"Dommer,Stevnets leder,Jury,Sekretær,Speaker,Teknisk kontrollør, Chief Marshall,Tidtaker"</formula1>
    </dataValidation>
    <dataValidation type="list" allowBlank="1" showInputMessage="1" showErrorMessage="1" errorTitle="Feil_i_vektklasse" error="Feil verdi i vektklasse" sqref="C9:C24" xr:uid="{072632D8-EC5D-294B-AB21-FDD21F23918B}">
      <formula1>"40,45,49,55,59,64,71,76,81,+81,'+81,81+,87,+87,'+87,87+,49,55,61,67,73,81,89,96,102,+102,'+102,102+,109,+109,'+109,109+,"</formula1>
    </dataValidation>
  </dataValidations>
  <pageMargins left="0.27559055118110198" right="0.35433070866141703" top="0.27559055118110198" bottom="0.27559055118110198" header="0.5" footer="0.5"/>
  <pageSetup paperSize="9" orientation="landscape" horizontalDpi="360" verticalDpi="360" copies="5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autoPageBreaks="0" fitToPage="1"/>
  </sheetPr>
  <dimension ref="B1:AD40"/>
  <sheetViews>
    <sheetView showGridLines="0" showRowColHeaders="0" showZeros="0" tabSelected="1" showOutlineSymbols="0" topLeftCell="A4" zoomScaleSheetLayoutView="75" workbookViewId="0">
      <selection activeCell="P13" sqref="P13"/>
    </sheetView>
  </sheetViews>
  <sheetFormatPr baseColWidth="10" defaultColWidth="9.19921875" defaultRowHeight="13.15"/>
  <cols>
    <col min="1" max="1" width="6.796875" style="4" customWidth="1"/>
    <col min="2" max="2" width="10.19921875" style="4" customWidth="1"/>
    <col min="3" max="3" width="6.3984375" style="1" customWidth="1"/>
    <col min="4" max="4" width="8.59765625" style="1" customWidth="1"/>
    <col min="5" max="5" width="6.3984375" style="32" customWidth="1"/>
    <col min="6" max="6" width="10.59765625" style="1" customWidth="1"/>
    <col min="7" max="7" width="3.796875" style="1" customWidth="1"/>
    <col min="8" max="8" width="27.5976562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796875" style="1" customWidth="1"/>
    <col min="14" max="15" width="7.19921875" style="1" customWidth="1"/>
    <col min="16" max="18" width="7.59765625" style="1" customWidth="1"/>
    <col min="19" max="20" width="10.59765625" style="30" customWidth="1"/>
    <col min="21" max="21" width="5.59765625" style="30" customWidth="1"/>
    <col min="22" max="22" width="5.5976562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33" t="s">
        <v>30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V1" s="30"/>
    </row>
    <row r="2" spans="2:30" ht="24.75" customHeight="1">
      <c r="H2" s="134" t="s">
        <v>25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30"/>
    </row>
    <row r="3" spans="2:30">
      <c r="D3" s="84" t="s">
        <v>53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57</v>
      </c>
      <c r="E5" s="135" t="s">
        <v>42</v>
      </c>
      <c r="F5" s="135"/>
      <c r="G5" s="135"/>
      <c r="H5" s="135"/>
      <c r="I5" s="60" t="s">
        <v>0</v>
      </c>
      <c r="J5" s="135" t="s">
        <v>58</v>
      </c>
      <c r="K5" s="135"/>
      <c r="L5" s="135"/>
      <c r="M5" s="135"/>
      <c r="N5" s="60" t="s">
        <v>1</v>
      </c>
      <c r="O5" s="156" t="s">
        <v>59</v>
      </c>
      <c r="P5" s="156"/>
      <c r="Q5" s="156"/>
      <c r="R5" s="156"/>
      <c r="S5" s="60" t="s">
        <v>2</v>
      </c>
      <c r="T5" s="81">
        <v>45038</v>
      </c>
      <c r="U5" s="83" t="s">
        <v>21</v>
      </c>
      <c r="V5" s="61">
        <v>5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>
      <c r="B7" s="128" t="s">
        <v>43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29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01">
        <v>2004022</v>
      </c>
      <c r="C9" s="114">
        <v>76</v>
      </c>
      <c r="D9" s="103">
        <v>72.430000000000007</v>
      </c>
      <c r="E9" s="104" t="s">
        <v>94</v>
      </c>
      <c r="F9" s="105">
        <v>38134</v>
      </c>
      <c r="G9" s="113">
        <v>2</v>
      </c>
      <c r="H9" s="107" t="s">
        <v>145</v>
      </c>
      <c r="I9" s="108" t="s">
        <v>141</v>
      </c>
      <c r="J9" s="109">
        <v>-73</v>
      </c>
      <c r="K9" s="110">
        <v>-73</v>
      </c>
      <c r="L9" s="111">
        <v>73</v>
      </c>
      <c r="M9" s="109">
        <v>-94</v>
      </c>
      <c r="N9" s="71">
        <v>95</v>
      </c>
      <c r="O9" s="71">
        <v>-97</v>
      </c>
      <c r="P9" s="45">
        <f t="shared" ref="P9:P24" si="0">IF(MAX(J9:L9)&lt;0,0,TRUNC(MAX(J9:L9)/1)*1)</f>
        <v>73</v>
      </c>
      <c r="Q9" s="45">
        <f t="shared" ref="Q9:Q24" si="1">IF(MAX(M9:O9)&lt;0,0,TRUNC(MAX(M9:O9)/1)*1)</f>
        <v>95</v>
      </c>
      <c r="R9" s="45">
        <f t="shared" ref="R9:R23" si="2">IF(P9=0,0,IF(Q9=0,0,SUM(P9:Q9)))</f>
        <v>168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203.9012327067725</v>
      </c>
      <c r="T9" s="46" t="str">
        <f>IF(AA9=1,S9*AD9,"")</f>
        <v/>
      </c>
      <c r="U9" s="47">
        <v>3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1.2122388629882099</v>
      </c>
      <c r="X9" s="80">
        <f>T5</f>
        <v>45038</v>
      </c>
      <c r="Y9" s="72" t="str">
        <f>IF(ISNUMBER(FIND("M",E9)),"m",IF(ISNUMBER(FIND("K",E9)),"k"))</f>
        <v>k</v>
      </c>
      <c r="Z9" s="72">
        <f>IF(OR(F9="",X9=""),0,(YEAR(X9)-YEAR(F9)))</f>
        <v>19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01">
        <v>2004002</v>
      </c>
      <c r="C10" s="114">
        <v>76</v>
      </c>
      <c r="D10" s="103">
        <v>74.66</v>
      </c>
      <c r="E10" s="104" t="s">
        <v>94</v>
      </c>
      <c r="F10" s="105">
        <v>38072</v>
      </c>
      <c r="G10" s="113">
        <v>3</v>
      </c>
      <c r="H10" s="107" t="s">
        <v>146</v>
      </c>
      <c r="I10" s="108" t="s">
        <v>68</v>
      </c>
      <c r="J10" s="109">
        <v>57</v>
      </c>
      <c r="K10" s="110">
        <v>60</v>
      </c>
      <c r="L10" s="111">
        <v>-63</v>
      </c>
      <c r="M10" s="109">
        <v>-70</v>
      </c>
      <c r="N10" s="71">
        <v>70</v>
      </c>
      <c r="O10" s="71">
        <v>73</v>
      </c>
      <c r="P10" s="45">
        <f t="shared" si="0"/>
        <v>60</v>
      </c>
      <c r="Q10" s="45">
        <f t="shared" si="1"/>
        <v>73</v>
      </c>
      <c r="R10" s="45">
        <f t="shared" si="2"/>
        <v>133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158.97252967937811</v>
      </c>
      <c r="T10" s="46" t="str">
        <f t="shared" ref="T10:T24" si="4">IF(AA10=1,S10*AD10,"")</f>
        <v/>
      </c>
      <c r="U10" s="50">
        <v>5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1.1939430531549835</v>
      </c>
      <c r="X10" s="80">
        <f>T5</f>
        <v>45038</v>
      </c>
      <c r="Y10" s="72" t="str">
        <f t="shared" ref="Y10:Y24" si="6">IF(ISNUMBER(FIND("M",E10)),"m",IF(ISNUMBER(FIND("K",E10)),"k"))</f>
        <v>k</v>
      </c>
      <c r="Z10" s="72">
        <f t="shared" ref="Z10:Z24" si="7">IF(OR(F10="",X10=""),0,(YEAR(X10)-YEAR(F10)))</f>
        <v>19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01">
        <v>2005006</v>
      </c>
      <c r="C11" s="114">
        <v>76</v>
      </c>
      <c r="D11" s="103">
        <v>74.66</v>
      </c>
      <c r="E11" s="104" t="s">
        <v>94</v>
      </c>
      <c r="F11" s="105">
        <v>38610</v>
      </c>
      <c r="G11" s="113">
        <v>4</v>
      </c>
      <c r="H11" s="107" t="s">
        <v>147</v>
      </c>
      <c r="I11" s="108" t="s">
        <v>61</v>
      </c>
      <c r="J11" s="109">
        <v>68</v>
      </c>
      <c r="K11" s="110">
        <v>-71</v>
      </c>
      <c r="L11" s="111">
        <v>71</v>
      </c>
      <c r="M11" s="109">
        <v>86</v>
      </c>
      <c r="N11" s="71">
        <v>-90</v>
      </c>
      <c r="O11" s="71">
        <v>-90</v>
      </c>
      <c r="P11" s="45">
        <f t="shared" si="0"/>
        <v>71</v>
      </c>
      <c r="Q11" s="45">
        <f t="shared" si="1"/>
        <v>86</v>
      </c>
      <c r="R11" s="45">
        <f t="shared" si="2"/>
        <v>157</v>
      </c>
      <c r="S11" s="46">
        <f t="shared" si="3"/>
        <v>187.65930195234861</v>
      </c>
      <c r="T11" s="46" t="str">
        <f t="shared" si="4"/>
        <v/>
      </c>
      <c r="U11" s="50">
        <v>4</v>
      </c>
      <c r="V11" s="51"/>
      <c r="W11" s="49">
        <f t="shared" si="5"/>
        <v>1.1939430531549835</v>
      </c>
      <c r="X11" s="80">
        <f>T5</f>
        <v>45038</v>
      </c>
      <c r="Y11" s="72" t="str">
        <f t="shared" si="6"/>
        <v>k</v>
      </c>
      <c r="Z11" s="72">
        <f t="shared" si="7"/>
        <v>18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01">
        <v>2004009</v>
      </c>
      <c r="C12" s="114">
        <v>76</v>
      </c>
      <c r="D12" s="103">
        <v>74.989999999999995</v>
      </c>
      <c r="E12" s="104" t="s">
        <v>94</v>
      </c>
      <c r="F12" s="105">
        <v>38060</v>
      </c>
      <c r="G12" s="113">
        <v>5</v>
      </c>
      <c r="H12" s="107" t="s">
        <v>148</v>
      </c>
      <c r="I12" s="108" t="s">
        <v>61</v>
      </c>
      <c r="J12" s="109">
        <v>83</v>
      </c>
      <c r="K12" s="110">
        <v>-86</v>
      </c>
      <c r="L12" s="111">
        <v>-86</v>
      </c>
      <c r="M12" s="109">
        <v>96</v>
      </c>
      <c r="N12" s="127" t="s">
        <v>158</v>
      </c>
      <c r="O12" s="124" t="s">
        <v>158</v>
      </c>
      <c r="P12" s="45">
        <f t="shared" si="0"/>
        <v>83</v>
      </c>
      <c r="Q12" s="45">
        <f t="shared" si="1"/>
        <v>96</v>
      </c>
      <c r="R12" s="45">
        <f t="shared" si="2"/>
        <v>179</v>
      </c>
      <c r="S12" s="46">
        <f t="shared" si="3"/>
        <v>213.49144478919678</v>
      </c>
      <c r="T12" s="46" t="str">
        <f t="shared" si="4"/>
        <v/>
      </c>
      <c r="U12" s="50">
        <v>2</v>
      </c>
      <c r="V12" s="51" t="s">
        <v>18</v>
      </c>
      <c r="W12" s="49">
        <f t="shared" si="5"/>
        <v>1.1913673150871258</v>
      </c>
      <c r="X12" s="80">
        <f>T5</f>
        <v>45038</v>
      </c>
      <c r="Y12" s="72" t="str">
        <f t="shared" si="6"/>
        <v>k</v>
      </c>
      <c r="Z12" s="72">
        <f t="shared" si="7"/>
        <v>19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01">
        <v>2005004</v>
      </c>
      <c r="C13" s="114">
        <v>76</v>
      </c>
      <c r="D13" s="103">
        <v>75.8</v>
      </c>
      <c r="E13" s="104" t="s">
        <v>94</v>
      </c>
      <c r="F13" s="105">
        <v>38540</v>
      </c>
      <c r="G13" s="113">
        <v>1</v>
      </c>
      <c r="H13" s="107" t="s">
        <v>149</v>
      </c>
      <c r="I13" s="108" t="s">
        <v>67</v>
      </c>
      <c r="J13" s="109">
        <v>84</v>
      </c>
      <c r="K13" s="110">
        <v>-87</v>
      </c>
      <c r="L13" s="111">
        <v>-89</v>
      </c>
      <c r="M13" s="109">
        <v>114</v>
      </c>
      <c r="N13" s="71">
        <v>-118</v>
      </c>
      <c r="O13" s="71">
        <v>-118</v>
      </c>
      <c r="P13" s="45">
        <f t="shared" si="0"/>
        <v>84</v>
      </c>
      <c r="Q13" s="45">
        <f t="shared" si="1"/>
        <v>114</v>
      </c>
      <c r="R13" s="45">
        <f t="shared" si="2"/>
        <v>198</v>
      </c>
      <c r="S13" s="46">
        <f t="shared" si="3"/>
        <v>234.91981457476049</v>
      </c>
      <c r="T13" s="46" t="str">
        <f t="shared" si="4"/>
        <v/>
      </c>
      <c r="U13" s="50">
        <v>1</v>
      </c>
      <c r="V13" s="51" t="s">
        <v>18</v>
      </c>
      <c r="W13" s="49">
        <f t="shared" si="5"/>
        <v>1.1851816819189991</v>
      </c>
      <c r="X13" s="80">
        <f>T5</f>
        <v>45038</v>
      </c>
      <c r="Y13" s="72" t="str">
        <f t="shared" si="6"/>
        <v>k</v>
      </c>
      <c r="Z13" s="72">
        <f t="shared" si="7"/>
        <v>18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01"/>
      <c r="C14" s="112"/>
      <c r="D14" s="103"/>
      <c r="E14" s="104"/>
      <c r="F14" s="105"/>
      <c r="G14" s="113"/>
      <c r="H14" s="107"/>
      <c r="I14" s="108"/>
      <c r="J14" s="109"/>
      <c r="K14" s="110"/>
      <c r="L14" s="111"/>
      <c r="M14" s="119"/>
      <c r="N14" s="71"/>
      <c r="O14" s="71"/>
      <c r="P14" s="45">
        <f t="shared" si="0"/>
        <v>0</v>
      </c>
      <c r="Q14" s="45">
        <f t="shared" si="1"/>
        <v>0</v>
      </c>
      <c r="R14" s="45">
        <f t="shared" si="2"/>
        <v>0</v>
      </c>
      <c r="S14" s="46" t="str">
        <f t="shared" si="3"/>
        <v/>
      </c>
      <c r="T14" s="46" t="str">
        <f t="shared" si="4"/>
        <v/>
      </c>
      <c r="U14" s="50"/>
      <c r="V14" s="51" t="s">
        <v>18</v>
      </c>
      <c r="W14" s="49" t="str">
        <f t="shared" si="5"/>
        <v/>
      </c>
      <c r="X14" s="80">
        <f>T5</f>
        <v>45038</v>
      </c>
      <c r="Y14" s="72" t="b">
        <f t="shared" si="6"/>
        <v>0</v>
      </c>
      <c r="Z14" s="72">
        <f t="shared" si="7"/>
        <v>0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str">
        <f t="shared" si="9"/>
        <v/>
      </c>
    </row>
    <row r="15" spans="2:30" s="10" customFormat="1" ht="20" customHeight="1">
      <c r="B15" s="101">
        <v>2003007</v>
      </c>
      <c r="C15" s="112">
        <v>81</v>
      </c>
      <c r="D15" s="103">
        <v>76.739999999999995</v>
      </c>
      <c r="E15" s="104" t="s">
        <v>94</v>
      </c>
      <c r="F15" s="105">
        <v>37657</v>
      </c>
      <c r="G15" s="113">
        <v>6</v>
      </c>
      <c r="H15" s="107" t="s">
        <v>150</v>
      </c>
      <c r="I15" s="108" t="s">
        <v>69</v>
      </c>
      <c r="J15" s="109">
        <v>68</v>
      </c>
      <c r="K15" s="110">
        <v>-72</v>
      </c>
      <c r="L15" s="111">
        <v>72</v>
      </c>
      <c r="M15" s="109">
        <v>81</v>
      </c>
      <c r="N15" s="71">
        <v>-85</v>
      </c>
      <c r="O15" s="71">
        <v>-87</v>
      </c>
      <c r="P15" s="45">
        <f t="shared" si="0"/>
        <v>72</v>
      </c>
      <c r="Q15" s="45">
        <f t="shared" si="1"/>
        <v>81</v>
      </c>
      <c r="R15" s="45">
        <f t="shared" si="2"/>
        <v>153</v>
      </c>
      <c r="S15" s="46">
        <f t="shared" si="3"/>
        <v>180.45983672445317</v>
      </c>
      <c r="T15" s="46" t="str">
        <f t="shared" si="4"/>
        <v/>
      </c>
      <c r="U15" s="50">
        <v>3</v>
      </c>
      <c r="V15" s="51"/>
      <c r="W15" s="49">
        <f t="shared" si="5"/>
        <v>1.1782391492111968</v>
      </c>
      <c r="X15" s="80">
        <f>T5</f>
        <v>45038</v>
      </c>
      <c r="Y15" s="72" t="str">
        <f t="shared" si="6"/>
        <v>k</v>
      </c>
      <c r="Z15" s="72">
        <f t="shared" si="7"/>
        <v>20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01">
        <v>2007016</v>
      </c>
      <c r="C16" s="114">
        <v>81</v>
      </c>
      <c r="D16" s="103">
        <v>76.38</v>
      </c>
      <c r="E16" s="104" t="s">
        <v>85</v>
      </c>
      <c r="F16" s="105">
        <v>39284</v>
      </c>
      <c r="G16" s="113">
        <v>8</v>
      </c>
      <c r="H16" s="107" t="s">
        <v>151</v>
      </c>
      <c r="I16" s="108" t="s">
        <v>56</v>
      </c>
      <c r="J16" s="109">
        <v>64</v>
      </c>
      <c r="K16" s="110">
        <v>-67</v>
      </c>
      <c r="L16" s="111">
        <v>-67</v>
      </c>
      <c r="M16" s="109">
        <v>84</v>
      </c>
      <c r="N16" s="71">
        <v>88</v>
      </c>
      <c r="O16" s="71">
        <v>90</v>
      </c>
      <c r="P16" s="45">
        <f t="shared" si="0"/>
        <v>64</v>
      </c>
      <c r="Q16" s="45">
        <f t="shared" si="1"/>
        <v>90</v>
      </c>
      <c r="R16" s="45">
        <f t="shared" si="2"/>
        <v>154</v>
      </c>
      <c r="S16" s="46">
        <f t="shared" si="3"/>
        <v>182.04689011899495</v>
      </c>
      <c r="T16" s="46" t="str">
        <f t="shared" si="4"/>
        <v/>
      </c>
      <c r="U16" s="50">
        <v>3</v>
      </c>
      <c r="V16" s="51"/>
      <c r="W16" s="49">
        <f t="shared" si="5"/>
        <v>1.1808686782161679</v>
      </c>
      <c r="X16" s="80">
        <f>T5</f>
        <v>45038</v>
      </c>
      <c r="Y16" s="72" t="str">
        <f t="shared" si="6"/>
        <v>k</v>
      </c>
      <c r="Z16" s="72">
        <f t="shared" si="7"/>
        <v>16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01">
        <v>2005010</v>
      </c>
      <c r="C17" s="114">
        <v>81</v>
      </c>
      <c r="D17" s="103">
        <v>78.3</v>
      </c>
      <c r="E17" s="104" t="s">
        <v>85</v>
      </c>
      <c r="F17" s="105">
        <v>38479</v>
      </c>
      <c r="G17" s="113">
        <v>7</v>
      </c>
      <c r="H17" s="107" t="s">
        <v>152</v>
      </c>
      <c r="I17" s="108" t="s">
        <v>134</v>
      </c>
      <c r="J17" s="109">
        <v>68</v>
      </c>
      <c r="K17" s="110">
        <v>-71</v>
      </c>
      <c r="L17" s="111">
        <v>72</v>
      </c>
      <c r="M17" s="109">
        <v>-87</v>
      </c>
      <c r="N17" s="71">
        <v>-87</v>
      </c>
      <c r="O17" s="71">
        <v>87</v>
      </c>
      <c r="P17" s="45">
        <f t="shared" si="0"/>
        <v>72</v>
      </c>
      <c r="Q17" s="45">
        <f t="shared" si="1"/>
        <v>87</v>
      </c>
      <c r="R17" s="45">
        <f t="shared" si="2"/>
        <v>159</v>
      </c>
      <c r="S17" s="46">
        <f t="shared" si="3"/>
        <v>185.77804689963796</v>
      </c>
      <c r="T17" s="46" t="str">
        <f t="shared" si="4"/>
        <v/>
      </c>
      <c r="U17" s="50">
        <v>2</v>
      </c>
      <c r="V17" s="51"/>
      <c r="W17" s="49">
        <f t="shared" si="5"/>
        <v>1.1672496928355081</v>
      </c>
      <c r="X17" s="80">
        <f>T5</f>
        <v>45038</v>
      </c>
      <c r="Y17" s="72" t="str">
        <f t="shared" si="6"/>
        <v>k</v>
      </c>
      <c r="Z17" s="72">
        <f t="shared" si="7"/>
        <v>18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01">
        <v>2005007</v>
      </c>
      <c r="C18" s="114">
        <v>81</v>
      </c>
      <c r="D18" s="103">
        <v>77.02</v>
      </c>
      <c r="E18" s="104" t="s">
        <v>94</v>
      </c>
      <c r="F18" s="105">
        <v>38581</v>
      </c>
      <c r="G18" s="113">
        <v>9</v>
      </c>
      <c r="H18" s="107" t="s">
        <v>153</v>
      </c>
      <c r="I18" s="108" t="s">
        <v>62</v>
      </c>
      <c r="J18" s="109">
        <v>67</v>
      </c>
      <c r="K18" s="110">
        <v>70</v>
      </c>
      <c r="L18" s="111">
        <v>72</v>
      </c>
      <c r="M18" s="109">
        <v>88</v>
      </c>
      <c r="N18" s="71">
        <v>-91</v>
      </c>
      <c r="O18" s="71">
        <v>-92</v>
      </c>
      <c r="P18" s="45">
        <f t="shared" si="0"/>
        <v>72</v>
      </c>
      <c r="Q18" s="45">
        <f t="shared" si="1"/>
        <v>88</v>
      </c>
      <c r="R18" s="45">
        <f t="shared" si="2"/>
        <v>160</v>
      </c>
      <c r="S18" s="46">
        <f t="shared" si="3"/>
        <v>188.39079328994296</v>
      </c>
      <c r="T18" s="46" t="str">
        <f t="shared" si="4"/>
        <v/>
      </c>
      <c r="U18" s="50">
        <v>1</v>
      </c>
      <c r="V18" s="51" t="s">
        <v>18</v>
      </c>
      <c r="W18" s="49">
        <f t="shared" si="5"/>
        <v>1.1762186618566817</v>
      </c>
      <c r="X18" s="80">
        <f>T5</f>
        <v>45038</v>
      </c>
      <c r="Y18" s="72" t="str">
        <f t="shared" si="6"/>
        <v>k</v>
      </c>
      <c r="Z18" s="72">
        <f t="shared" si="7"/>
        <v>18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01"/>
      <c r="C19" s="112"/>
      <c r="D19" s="103"/>
      <c r="E19" s="104"/>
      <c r="F19" s="105"/>
      <c r="G19" s="113"/>
      <c r="H19" s="107"/>
      <c r="I19" s="108"/>
      <c r="J19" s="109"/>
      <c r="K19" s="110"/>
      <c r="L19" s="111"/>
      <c r="M19" s="119"/>
      <c r="N19" s="71"/>
      <c r="O19" s="71"/>
      <c r="P19" s="45">
        <f t="shared" si="0"/>
        <v>0</v>
      </c>
      <c r="Q19" s="45">
        <f t="shared" si="1"/>
        <v>0</v>
      </c>
      <c r="R19" s="45">
        <f t="shared" si="2"/>
        <v>0</v>
      </c>
      <c r="S19" s="46" t="str">
        <f t="shared" si="3"/>
        <v/>
      </c>
      <c r="T19" s="46" t="str">
        <f t="shared" si="4"/>
        <v/>
      </c>
      <c r="U19" s="50"/>
      <c r="V19" s="51"/>
      <c r="W19" s="49" t="str">
        <f t="shared" si="5"/>
        <v/>
      </c>
      <c r="X19" s="80">
        <f>T5</f>
        <v>45038</v>
      </c>
      <c r="Y19" s="72" t="b">
        <f t="shared" si="6"/>
        <v>0</v>
      </c>
      <c r="Z19" s="72">
        <f t="shared" si="7"/>
        <v>0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str">
        <f t="shared" si="9"/>
        <v/>
      </c>
    </row>
    <row r="20" spans="2:30" s="10" customFormat="1" ht="20" customHeight="1">
      <c r="B20" s="101">
        <v>2006014</v>
      </c>
      <c r="C20" s="114">
        <v>87</v>
      </c>
      <c r="D20" s="103">
        <v>82.66</v>
      </c>
      <c r="E20" s="104" t="s">
        <v>85</v>
      </c>
      <c r="F20" s="105">
        <v>38882</v>
      </c>
      <c r="G20" s="113">
        <v>10</v>
      </c>
      <c r="H20" s="107" t="s">
        <v>154</v>
      </c>
      <c r="I20" s="108" t="s">
        <v>67</v>
      </c>
      <c r="J20" s="109">
        <v>57</v>
      </c>
      <c r="K20" s="110">
        <v>60</v>
      </c>
      <c r="L20" s="111">
        <v>-62</v>
      </c>
      <c r="M20" s="109">
        <v>76</v>
      </c>
      <c r="N20" s="71">
        <v>79</v>
      </c>
      <c r="O20" s="71">
        <v>82</v>
      </c>
      <c r="P20" s="45">
        <f t="shared" si="0"/>
        <v>60</v>
      </c>
      <c r="Q20" s="45">
        <f t="shared" si="1"/>
        <v>82</v>
      </c>
      <c r="R20" s="45">
        <f t="shared" si="2"/>
        <v>142</v>
      </c>
      <c r="S20" s="46">
        <f t="shared" si="3"/>
        <v>161.98150195196712</v>
      </c>
      <c r="T20" s="46" t="str">
        <f t="shared" si="4"/>
        <v/>
      </c>
      <c r="U20" s="50">
        <v>1</v>
      </c>
      <c r="V20" s="51"/>
      <c r="W20" s="49">
        <f t="shared" si="5"/>
        <v>1.1397264758233996</v>
      </c>
      <c r="X20" s="80">
        <f>T5</f>
        <v>45038</v>
      </c>
      <c r="Y20" s="72" t="str">
        <f t="shared" si="6"/>
        <v>k</v>
      </c>
      <c r="Z20" s="72">
        <f t="shared" si="7"/>
        <v>17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01"/>
      <c r="C21" s="112"/>
      <c r="D21" s="103"/>
      <c r="E21" s="104"/>
      <c r="F21" s="105"/>
      <c r="G21" s="113"/>
      <c r="H21" s="107"/>
      <c r="I21" s="108"/>
      <c r="J21" s="109"/>
      <c r="K21" s="110"/>
      <c r="L21" s="111"/>
      <c r="M21" s="119"/>
      <c r="N21" s="71"/>
      <c r="O21" s="71"/>
      <c r="P21" s="45">
        <f t="shared" si="0"/>
        <v>0</v>
      </c>
      <c r="Q21" s="45">
        <f t="shared" si="1"/>
        <v>0</v>
      </c>
      <c r="R21" s="45">
        <f t="shared" si="2"/>
        <v>0</v>
      </c>
      <c r="S21" s="46" t="str">
        <f t="shared" si="3"/>
        <v/>
      </c>
      <c r="T21" s="46" t="str">
        <f t="shared" si="4"/>
        <v/>
      </c>
      <c r="U21" s="50"/>
      <c r="V21" s="51"/>
      <c r="W21" s="49" t="str">
        <f t="shared" si="5"/>
        <v/>
      </c>
      <c r="X21" s="80">
        <f>T5</f>
        <v>45038</v>
      </c>
      <c r="Y21" s="72" t="b">
        <f t="shared" si="6"/>
        <v>0</v>
      </c>
      <c r="Z21" s="72">
        <f t="shared" si="7"/>
        <v>0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str">
        <f t="shared" si="9"/>
        <v/>
      </c>
    </row>
    <row r="22" spans="2:30" s="10" customFormat="1" ht="20" customHeight="1">
      <c r="B22" s="101">
        <v>2006027</v>
      </c>
      <c r="C22" s="114" t="s">
        <v>155</v>
      </c>
      <c r="D22" s="103">
        <v>100.06</v>
      </c>
      <c r="E22" s="104" t="s">
        <v>85</v>
      </c>
      <c r="F22" s="105">
        <v>39007</v>
      </c>
      <c r="G22" s="113">
        <v>11</v>
      </c>
      <c r="H22" s="107" t="s">
        <v>156</v>
      </c>
      <c r="I22" s="108" t="s">
        <v>60</v>
      </c>
      <c r="J22" s="109">
        <v>47</v>
      </c>
      <c r="K22" s="110">
        <v>50</v>
      </c>
      <c r="L22" s="111">
        <v>-53</v>
      </c>
      <c r="M22" s="119">
        <v>52</v>
      </c>
      <c r="N22" s="71">
        <v>57</v>
      </c>
      <c r="O22" s="71">
        <v>62</v>
      </c>
      <c r="P22" s="45">
        <f t="shared" si="0"/>
        <v>50</v>
      </c>
      <c r="Q22" s="45">
        <f t="shared" si="1"/>
        <v>62</v>
      </c>
      <c r="R22" s="45">
        <f t="shared" si="2"/>
        <v>112</v>
      </c>
      <c r="S22" s="46">
        <f t="shared" si="3"/>
        <v>119.29263965158603</v>
      </c>
      <c r="T22" s="46" t="str">
        <f t="shared" si="4"/>
        <v/>
      </c>
      <c r="U22" s="50">
        <v>1</v>
      </c>
      <c r="V22" s="51"/>
      <c r="W22" s="49">
        <f t="shared" si="5"/>
        <v>1.0646071008208815</v>
      </c>
      <c r="X22" s="80">
        <f>T5</f>
        <v>45038</v>
      </c>
      <c r="Y22" s="72" t="str">
        <f t="shared" si="6"/>
        <v>k</v>
      </c>
      <c r="Z22" s="72">
        <f t="shared" si="7"/>
        <v>17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b">
        <f t="shared" si="9"/>
        <v>0</v>
      </c>
    </row>
    <row r="23" spans="2:30" s="10" customFormat="1" ht="20" customHeight="1">
      <c r="B23" s="101"/>
      <c r="C23" s="114"/>
      <c r="D23" s="103"/>
      <c r="E23" s="104"/>
      <c r="F23" s="105"/>
      <c r="G23" s="113"/>
      <c r="H23" s="107"/>
      <c r="I23" s="108"/>
      <c r="J23" s="109"/>
      <c r="K23" s="110"/>
      <c r="L23" s="111"/>
      <c r="M23" s="119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45038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45038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 ht="12.75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31" t="s">
        <v>44</v>
      </c>
      <c r="C27" s="131"/>
      <c r="D27" s="92" t="s">
        <v>43</v>
      </c>
      <c r="E27" s="131" t="s">
        <v>6</v>
      </c>
      <c r="F27" s="131"/>
      <c r="G27" s="131"/>
      <c r="H27" s="92" t="s">
        <v>45</v>
      </c>
      <c r="I27" s="29"/>
      <c r="J27" s="131" t="s">
        <v>44</v>
      </c>
      <c r="K27" s="131"/>
      <c r="L27" s="131"/>
      <c r="M27" s="93" t="s">
        <v>43</v>
      </c>
      <c r="N27" s="132" t="s">
        <v>6</v>
      </c>
      <c r="O27" s="132"/>
      <c r="P27" s="132"/>
      <c r="Q27" s="132"/>
      <c r="R27" s="132" t="s">
        <v>45</v>
      </c>
      <c r="S27" s="132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137" t="s">
        <v>46</v>
      </c>
      <c r="C28" s="138"/>
      <c r="D28" s="120">
        <v>1952001</v>
      </c>
      <c r="E28" s="138" t="s">
        <v>70</v>
      </c>
      <c r="F28" s="138"/>
      <c r="G28" s="138"/>
      <c r="H28" s="94" t="s">
        <v>68</v>
      </c>
      <c r="I28" s="5"/>
      <c r="J28" s="137" t="s">
        <v>47</v>
      </c>
      <c r="K28" s="138"/>
      <c r="L28" s="138"/>
      <c r="M28" s="120">
        <v>1952001</v>
      </c>
      <c r="N28" s="139" t="s">
        <v>70</v>
      </c>
      <c r="O28" s="139"/>
      <c r="P28" s="139"/>
      <c r="Q28" s="139"/>
      <c r="R28" s="139" t="s">
        <v>166</v>
      </c>
      <c r="S28" s="140"/>
      <c r="AA28" s="1"/>
      <c r="AC28" s="95"/>
      <c r="AD28" s="95"/>
    </row>
    <row r="29" spans="2:30" s="6" customFormat="1" ht="21" customHeight="1">
      <c r="B29" s="141" t="s">
        <v>48</v>
      </c>
      <c r="C29" s="142"/>
      <c r="D29" s="121">
        <v>1964006</v>
      </c>
      <c r="E29" s="142" t="s">
        <v>74</v>
      </c>
      <c r="F29" s="142"/>
      <c r="G29" s="142"/>
      <c r="H29" s="96" t="s">
        <v>58</v>
      </c>
      <c r="I29" s="5"/>
      <c r="J29" s="141" t="s">
        <v>49</v>
      </c>
      <c r="K29" s="142"/>
      <c r="L29" s="142"/>
      <c r="M29" s="121">
        <v>1978010</v>
      </c>
      <c r="N29" s="144" t="s">
        <v>164</v>
      </c>
      <c r="O29" s="144"/>
      <c r="P29" s="144"/>
      <c r="Q29" s="144"/>
      <c r="R29" s="144" t="s">
        <v>165</v>
      </c>
      <c r="S29" s="145"/>
      <c r="AC29" s="95"/>
      <c r="AD29" s="95"/>
    </row>
    <row r="30" spans="2:30" s="6" customFormat="1" ht="19.05" customHeight="1">
      <c r="B30" s="141" t="s">
        <v>48</v>
      </c>
      <c r="C30" s="142"/>
      <c r="D30" s="121">
        <v>1968002</v>
      </c>
      <c r="E30" s="142" t="s">
        <v>80</v>
      </c>
      <c r="F30" s="142"/>
      <c r="G30" s="142"/>
      <c r="H30" s="96" t="s">
        <v>58</v>
      </c>
      <c r="I30" s="5"/>
      <c r="J30" s="141" t="s">
        <v>49</v>
      </c>
      <c r="K30" s="142"/>
      <c r="L30" s="142"/>
      <c r="M30" s="121">
        <v>1965002</v>
      </c>
      <c r="N30" s="144" t="s">
        <v>76</v>
      </c>
      <c r="O30" s="144"/>
      <c r="P30" s="144"/>
      <c r="Q30" s="144"/>
      <c r="R30" s="144" t="s">
        <v>63</v>
      </c>
      <c r="S30" s="145"/>
      <c r="AC30" s="95"/>
      <c r="AD30" s="95"/>
    </row>
    <row r="31" spans="2:30" s="6" customFormat="1" ht="21" customHeight="1">
      <c r="B31" s="141" t="s">
        <v>48</v>
      </c>
      <c r="C31" s="142"/>
      <c r="D31" s="121">
        <v>1957002</v>
      </c>
      <c r="E31" s="143" t="s">
        <v>71</v>
      </c>
      <c r="F31" s="143"/>
      <c r="G31" s="143"/>
      <c r="H31" s="96" t="s">
        <v>58</v>
      </c>
      <c r="I31" s="5"/>
      <c r="J31" s="141" t="s">
        <v>50</v>
      </c>
      <c r="K31" s="142"/>
      <c r="L31" s="142"/>
      <c r="M31" s="121"/>
      <c r="N31" s="144"/>
      <c r="O31" s="144"/>
      <c r="P31" s="144"/>
      <c r="Q31" s="144"/>
      <c r="R31" s="144"/>
      <c r="S31" s="145"/>
      <c r="Y31" s="6" t="s">
        <v>18</v>
      </c>
      <c r="AC31" s="95"/>
      <c r="AD31" s="95"/>
    </row>
    <row r="32" spans="2:30" s="6" customFormat="1" ht="20" customHeight="1">
      <c r="B32" s="141" t="s">
        <v>48</v>
      </c>
      <c r="C32" s="142"/>
      <c r="D32" s="121"/>
      <c r="E32" s="142"/>
      <c r="F32" s="142"/>
      <c r="G32" s="142"/>
      <c r="H32" s="96"/>
      <c r="I32" s="5"/>
      <c r="J32" s="141" t="s">
        <v>54</v>
      </c>
      <c r="K32" s="142"/>
      <c r="L32" s="142"/>
      <c r="M32" s="121">
        <v>1947002</v>
      </c>
      <c r="N32" s="144" t="s">
        <v>55</v>
      </c>
      <c r="O32" s="144"/>
      <c r="P32" s="144"/>
      <c r="Q32" s="144"/>
      <c r="R32" s="144" t="s">
        <v>56</v>
      </c>
      <c r="S32" s="145"/>
      <c r="AC32" s="95"/>
      <c r="AD32" s="95"/>
    </row>
    <row r="33" spans="2:30" ht="19.05" customHeight="1">
      <c r="B33" s="141" t="s">
        <v>48</v>
      </c>
      <c r="C33" s="142"/>
      <c r="D33" s="121"/>
      <c r="E33" s="142"/>
      <c r="F33" s="142"/>
      <c r="G33" s="142"/>
      <c r="H33" s="96"/>
      <c r="I33" s="4"/>
      <c r="J33" s="141"/>
      <c r="K33" s="142"/>
      <c r="L33" s="142"/>
      <c r="M33" s="121"/>
      <c r="N33" s="144"/>
      <c r="O33" s="144"/>
      <c r="P33" s="144"/>
      <c r="Q33" s="144"/>
      <c r="R33" s="144"/>
      <c r="S33" s="145"/>
      <c r="T33" s="4"/>
      <c r="U33" s="4"/>
      <c r="AC33" s="3"/>
      <c r="AD33" s="3"/>
    </row>
    <row r="34" spans="2:30" ht="20" customHeight="1">
      <c r="B34" s="141" t="s">
        <v>51</v>
      </c>
      <c r="C34" s="142"/>
      <c r="D34" s="121">
        <v>1973001</v>
      </c>
      <c r="E34" s="142" t="s">
        <v>77</v>
      </c>
      <c r="F34" s="142"/>
      <c r="G34" s="142"/>
      <c r="H34" s="96" t="s">
        <v>64</v>
      </c>
      <c r="I34" s="4"/>
      <c r="J34" s="141"/>
      <c r="K34" s="142"/>
      <c r="L34" s="142"/>
      <c r="M34" s="121"/>
      <c r="N34" s="144"/>
      <c r="O34" s="144"/>
      <c r="P34" s="144"/>
      <c r="Q34" s="144"/>
      <c r="R34" s="144"/>
      <c r="S34" s="145"/>
      <c r="T34" s="4"/>
      <c r="U34" s="4"/>
      <c r="AC34" s="3"/>
      <c r="AD34" s="3"/>
    </row>
    <row r="35" spans="2:30" ht="20" customHeight="1">
      <c r="B35" s="154"/>
      <c r="C35" s="155"/>
      <c r="D35" s="122"/>
      <c r="E35" s="155"/>
      <c r="F35" s="155"/>
      <c r="G35" s="155"/>
      <c r="H35" s="98"/>
      <c r="I35" s="4"/>
      <c r="J35" s="154"/>
      <c r="K35" s="155"/>
      <c r="L35" s="155"/>
      <c r="M35" s="121"/>
      <c r="N35" s="144"/>
      <c r="O35" s="144"/>
      <c r="P35" s="144"/>
      <c r="Q35" s="144"/>
      <c r="R35" s="144"/>
      <c r="S35" s="145"/>
      <c r="T35" s="4"/>
      <c r="U35" s="4"/>
      <c r="AC35" s="3"/>
      <c r="AD35" s="3"/>
    </row>
    <row r="36" spans="2:30" ht="19.05" customHeight="1">
      <c r="B36" s="153"/>
      <c r="C36" s="153"/>
      <c r="D36" s="146"/>
      <c r="E36" s="146"/>
      <c r="F36" s="146"/>
      <c r="G36" s="146"/>
      <c r="H36" s="146"/>
      <c r="I36" s="4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4"/>
      <c r="U36" s="4"/>
      <c r="AC36" s="3"/>
      <c r="AD36" s="3"/>
    </row>
    <row r="37" spans="2:30" ht="18" customHeight="1">
      <c r="B37" s="147" t="s">
        <v>52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9"/>
      <c r="T37" s="4"/>
      <c r="U37" s="4"/>
      <c r="AC37" s="3"/>
      <c r="AD37" s="3"/>
    </row>
    <row r="38" spans="2:30" ht="18" customHeight="1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4"/>
      <c r="U38" s="4"/>
      <c r="AC38" s="3"/>
      <c r="AD38" s="3"/>
    </row>
    <row r="39" spans="2:30" ht="13.9">
      <c r="E39" s="2"/>
      <c r="F39" s="3"/>
      <c r="G39" s="3"/>
      <c r="H39" s="4"/>
      <c r="I39" s="4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6">
    <dataValidation type="list" allowBlank="1" showInputMessage="1" showErrorMessage="1" errorTitle="Feil_i_vektklasse" error="Feil verdi i vektklasse" sqref="C9:C24" xr:uid="{00000000-0002-0000-05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4" xr:uid="{00000000-0002-0000-0500-000001000000}">
      <formula1>"UM,JM,SM,UK,JK,SK,M1,M2,M3,M4,M5,M6,M8,M9,M10,K1,K2,K3,K4,K5,K6,K7,K8,K9,K10"</formula1>
    </dataValidation>
    <dataValidation type="list" allowBlank="1" showInputMessage="1" showErrorMessage="1" sqref="B28:C35 J28:L35" xr:uid="{A0DBF38D-FA32-9747-BF25-A19C1C541012}">
      <formula1>"Dommer,Stevnets leder,Jury,Sekretær,Speaker,Teknisk kontrollør, Chief Marshall,Tidtaker"</formula1>
    </dataValidation>
    <dataValidation type="list" allowBlank="1" showInputMessage="1" showErrorMessage="1" errorTitle="Feil_i_vektklasse" error="Feil verdi i vektklasse" sqref="C18 C9:C13 C20" xr:uid="{6EA2E8F3-2DD1-294D-8D25-25AFCCF3E009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vektklasse" error="Feil verdi i vektklasse" sqref="C20" xr:uid="{2EF8BC33-30CF-B440-9E07-E7623B7E448E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20" xr:uid="{A15EF5AE-3E30-7547-8166-FDBCE7BD69DE}">
      <formula1>"UM,JM,SM,UK,JK,SK,M1,M2,M3,M4,M5,M6,M7,M8,M9,M10,K1,K2,K3,K4,K5,K6,K7,K8,K9,K10"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3" orientation="landscape" horizontalDpi="360" verticalDpi="360" copies="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"/>
  <dimension ref="A1:C63"/>
  <sheetViews>
    <sheetView workbookViewId="0">
      <selection activeCell="A3" sqref="A3"/>
    </sheetView>
  </sheetViews>
  <sheetFormatPr baseColWidth="10" defaultColWidth="9.19921875" defaultRowHeight="12.75"/>
  <cols>
    <col min="1" max="1" width="11.3984375" customWidth="1"/>
    <col min="2" max="2" width="11.59765625" style="44" customWidth="1"/>
    <col min="3" max="3" width="12.3984375" bestFit="1" customWidth="1"/>
  </cols>
  <sheetData>
    <row r="1" spans="1:3">
      <c r="A1" s="157" t="s">
        <v>32</v>
      </c>
      <c r="B1" s="157"/>
      <c r="C1" s="157"/>
    </row>
    <row r="2" spans="1:3">
      <c r="A2" s="84" t="s">
        <v>29</v>
      </c>
      <c r="B2" s="85" t="s">
        <v>33</v>
      </c>
      <c r="C2" t="s">
        <v>34</v>
      </c>
    </row>
    <row r="3" spans="1:3">
      <c r="A3" s="86">
        <v>30</v>
      </c>
      <c r="B3" s="85">
        <v>1</v>
      </c>
      <c r="C3" s="84">
        <v>1</v>
      </c>
    </row>
    <row r="4" spans="1:3">
      <c r="A4" s="86">
        <v>31</v>
      </c>
      <c r="B4" s="85">
        <v>1.016</v>
      </c>
      <c r="C4" s="85">
        <v>1.016</v>
      </c>
    </row>
    <row r="5" spans="1:3">
      <c r="A5" s="86">
        <v>32</v>
      </c>
      <c r="B5" s="85">
        <v>1.0309999999999999</v>
      </c>
      <c r="C5" s="85">
        <v>1.0169999999999999</v>
      </c>
    </row>
    <row r="6" spans="1:3">
      <c r="A6" s="86">
        <v>33</v>
      </c>
      <c r="B6" s="85">
        <v>1.046</v>
      </c>
      <c r="C6" s="85">
        <v>1.046</v>
      </c>
    </row>
    <row r="7" spans="1:3">
      <c r="A7" s="86">
        <v>34</v>
      </c>
      <c r="B7" s="85">
        <v>1.0589999999999999</v>
      </c>
      <c r="C7" s="85">
        <v>1.0589999999999999</v>
      </c>
    </row>
    <row r="8" spans="1:3">
      <c r="A8" s="86">
        <v>35</v>
      </c>
      <c r="B8" s="85">
        <v>1.0720000000000001</v>
      </c>
      <c r="C8" s="85">
        <v>1.0720000000000001</v>
      </c>
    </row>
    <row r="9" spans="1:3">
      <c r="A9" s="86">
        <v>36</v>
      </c>
      <c r="B9" s="85">
        <v>1.083</v>
      </c>
      <c r="C9" s="85">
        <v>1.0840000000000001</v>
      </c>
    </row>
    <row r="10" spans="1:3">
      <c r="A10" s="86">
        <v>37</v>
      </c>
      <c r="B10" s="85">
        <v>1.0960000000000001</v>
      </c>
      <c r="C10" s="85">
        <v>1.097</v>
      </c>
    </row>
    <row r="11" spans="1:3">
      <c r="A11" s="86">
        <v>38</v>
      </c>
      <c r="B11" s="85">
        <v>1.109</v>
      </c>
      <c r="C11" s="85">
        <v>1.1100000000000001</v>
      </c>
    </row>
    <row r="12" spans="1:3">
      <c r="A12" s="86">
        <v>39</v>
      </c>
      <c r="B12" s="85">
        <v>1.1220000000000001</v>
      </c>
      <c r="C12" s="85">
        <v>1.1240000000000001</v>
      </c>
    </row>
    <row r="13" spans="1:3">
      <c r="A13" s="86">
        <v>40</v>
      </c>
      <c r="B13" s="85">
        <v>1.135</v>
      </c>
      <c r="C13" s="85">
        <v>1.1379999999999999</v>
      </c>
    </row>
    <row r="14" spans="1:3">
      <c r="A14" s="86">
        <v>41</v>
      </c>
      <c r="B14" s="85">
        <v>1.149</v>
      </c>
      <c r="C14" s="85">
        <v>1.153</v>
      </c>
    </row>
    <row r="15" spans="1:3">
      <c r="A15" s="86">
        <v>42</v>
      </c>
      <c r="B15" s="85">
        <v>1.1619999999999999</v>
      </c>
      <c r="C15" s="85">
        <v>1.17</v>
      </c>
    </row>
    <row r="16" spans="1:3">
      <c r="A16" s="86">
        <v>43</v>
      </c>
      <c r="B16" s="85">
        <v>1.1759999999999999</v>
      </c>
      <c r="C16" s="85">
        <v>1.1870000000000001</v>
      </c>
    </row>
    <row r="17" spans="1:3">
      <c r="A17" s="86">
        <v>44</v>
      </c>
      <c r="B17" s="85">
        <v>1.1890000000000001</v>
      </c>
      <c r="C17" s="85">
        <v>1.2050000000000001</v>
      </c>
    </row>
    <row r="18" spans="1:3">
      <c r="A18" s="86">
        <v>45</v>
      </c>
      <c r="B18" s="85">
        <v>1.2030000000000001</v>
      </c>
      <c r="C18" s="85">
        <v>1.2230000000000001</v>
      </c>
    </row>
    <row r="19" spans="1:3">
      <c r="A19" s="86">
        <v>46</v>
      </c>
      <c r="B19" s="85">
        <v>1.218</v>
      </c>
      <c r="C19" s="85">
        <v>1.244</v>
      </c>
    </row>
    <row r="20" spans="1:3">
      <c r="A20" s="86">
        <v>47</v>
      </c>
      <c r="B20" s="85">
        <v>1.2330000000000001</v>
      </c>
      <c r="C20" s="85">
        <v>1.2649999999999999</v>
      </c>
    </row>
    <row r="21" spans="1:3">
      <c r="A21" s="86">
        <v>48</v>
      </c>
      <c r="B21" s="85">
        <v>1.248</v>
      </c>
      <c r="C21" s="85">
        <v>1.288</v>
      </c>
    </row>
    <row r="22" spans="1:3">
      <c r="A22" s="86">
        <v>49</v>
      </c>
      <c r="B22" s="85">
        <v>1.2629999999999999</v>
      </c>
      <c r="C22" s="85">
        <v>1.3129999999999999</v>
      </c>
    </row>
    <row r="23" spans="1:3">
      <c r="A23" s="86">
        <v>50</v>
      </c>
      <c r="B23" s="85">
        <v>1.2789999999999999</v>
      </c>
      <c r="C23" s="85">
        <v>1.34</v>
      </c>
    </row>
    <row r="24" spans="1:3">
      <c r="A24" s="86">
        <v>51</v>
      </c>
      <c r="B24" s="85">
        <v>1.2969999999999999</v>
      </c>
      <c r="C24" s="85">
        <v>1.369</v>
      </c>
    </row>
    <row r="25" spans="1:3">
      <c r="A25" s="86">
        <v>52</v>
      </c>
      <c r="B25" s="85">
        <v>1.3160000000000001</v>
      </c>
      <c r="C25" s="85">
        <v>1.401</v>
      </c>
    </row>
    <row r="26" spans="1:3">
      <c r="A26" s="86">
        <v>53</v>
      </c>
      <c r="B26" s="85">
        <v>1.3380000000000001</v>
      </c>
      <c r="C26" s="85">
        <v>1.4350000000000001</v>
      </c>
    </row>
    <row r="27" spans="1:3">
      <c r="A27" s="86">
        <v>54</v>
      </c>
      <c r="B27" s="85">
        <v>1.361</v>
      </c>
      <c r="C27" s="85">
        <v>1.47</v>
      </c>
    </row>
    <row r="28" spans="1:3">
      <c r="A28" s="86">
        <v>55</v>
      </c>
      <c r="B28" s="85">
        <v>1.385</v>
      </c>
      <c r="C28" s="85">
        <v>1.5069999999999999</v>
      </c>
    </row>
    <row r="29" spans="1:3" ht="13.5">
      <c r="A29" s="86">
        <v>56</v>
      </c>
      <c r="B29" s="85">
        <v>1.411</v>
      </c>
      <c r="C29" s="87">
        <v>1.5449999999999999</v>
      </c>
    </row>
    <row r="30" spans="1:3" ht="13.5">
      <c r="A30" s="86">
        <v>57</v>
      </c>
      <c r="B30" s="85">
        <v>1.4370000000000001</v>
      </c>
      <c r="C30" s="88">
        <v>1.585</v>
      </c>
    </row>
    <row r="31" spans="1:3" ht="13.5">
      <c r="A31" s="86">
        <v>58</v>
      </c>
      <c r="B31" s="85">
        <v>1.462</v>
      </c>
      <c r="C31" s="87">
        <v>1.625</v>
      </c>
    </row>
    <row r="32" spans="1:3" ht="13.5">
      <c r="A32" s="86">
        <v>59</v>
      </c>
      <c r="B32" s="85">
        <v>1.488</v>
      </c>
      <c r="C32" s="88">
        <v>1.665</v>
      </c>
    </row>
    <row r="33" spans="1:3" ht="13.5">
      <c r="A33" s="86">
        <v>60</v>
      </c>
      <c r="B33" s="85">
        <v>1.514</v>
      </c>
      <c r="C33" s="87">
        <v>1.7050000000000001</v>
      </c>
    </row>
    <row r="34" spans="1:3" ht="13.5">
      <c r="A34" s="86">
        <v>61</v>
      </c>
      <c r="B34" s="85">
        <v>1.5409999999999999</v>
      </c>
      <c r="C34" s="88">
        <v>1.744</v>
      </c>
    </row>
    <row r="35" spans="1:3" ht="13.5">
      <c r="A35" s="86">
        <v>62</v>
      </c>
      <c r="B35" s="85">
        <v>1.5680000000000001</v>
      </c>
      <c r="C35" s="87">
        <v>1.778</v>
      </c>
    </row>
    <row r="36" spans="1:3" ht="13.5">
      <c r="A36" s="86">
        <v>63</v>
      </c>
      <c r="B36" s="85">
        <v>1.5980000000000001</v>
      </c>
      <c r="C36" s="88">
        <v>1.8080000000000001</v>
      </c>
    </row>
    <row r="37" spans="1:3" ht="13.5">
      <c r="A37" s="86">
        <v>64</v>
      </c>
      <c r="B37" s="85">
        <v>1.629</v>
      </c>
      <c r="C37" s="87">
        <v>1.839</v>
      </c>
    </row>
    <row r="38" spans="1:3" ht="13.5">
      <c r="A38" s="86">
        <v>65</v>
      </c>
      <c r="B38" s="85">
        <v>1.663</v>
      </c>
      <c r="C38" s="88">
        <v>1.873</v>
      </c>
    </row>
    <row r="39" spans="1:3" ht="13.5">
      <c r="A39" s="86">
        <v>66</v>
      </c>
      <c r="B39" s="85">
        <v>1.6990000000000001</v>
      </c>
      <c r="C39" s="87">
        <v>1.909</v>
      </c>
    </row>
    <row r="40" spans="1:3" ht="13.5">
      <c r="A40" s="86">
        <v>67</v>
      </c>
      <c r="B40" s="85">
        <v>1.738</v>
      </c>
      <c r="C40" s="88">
        <v>1.948</v>
      </c>
    </row>
    <row r="41" spans="1:3" ht="13.5">
      <c r="A41" s="86">
        <v>68</v>
      </c>
      <c r="B41" s="85">
        <v>1.7789999999999999</v>
      </c>
      <c r="C41" s="87">
        <v>1.9890000000000001</v>
      </c>
    </row>
    <row r="42" spans="1:3" ht="13.5">
      <c r="A42" s="86">
        <v>69</v>
      </c>
      <c r="B42" s="85">
        <v>1.823</v>
      </c>
      <c r="C42" s="88">
        <v>2.0329999999999999</v>
      </c>
    </row>
    <row r="43" spans="1:3" ht="13.5">
      <c r="A43" s="86">
        <v>70</v>
      </c>
      <c r="B43" s="85">
        <v>1.867</v>
      </c>
      <c r="C43" s="87">
        <v>2.077</v>
      </c>
    </row>
    <row r="44" spans="1:3" ht="13.5">
      <c r="A44" s="86">
        <v>71</v>
      </c>
      <c r="B44" s="85">
        <v>1.91</v>
      </c>
      <c r="C44" s="88">
        <v>2.12</v>
      </c>
    </row>
    <row r="45" spans="1:3" ht="13.5">
      <c r="A45" s="86">
        <v>72</v>
      </c>
      <c r="B45" s="85">
        <v>1.9530000000000001</v>
      </c>
      <c r="C45" s="87">
        <v>2.1629999999999998</v>
      </c>
    </row>
    <row r="46" spans="1:3" ht="13.5">
      <c r="A46" s="86">
        <v>73</v>
      </c>
      <c r="B46" s="85">
        <v>2.004</v>
      </c>
      <c r="C46" s="88">
        <v>2.214</v>
      </c>
    </row>
    <row r="47" spans="1:3" ht="13.5">
      <c r="A47" s="86">
        <v>74</v>
      </c>
      <c r="B47" s="85">
        <v>2.06</v>
      </c>
      <c r="C47" s="87">
        <v>2.27</v>
      </c>
    </row>
    <row r="48" spans="1:3" ht="13.5">
      <c r="A48" s="86">
        <v>75</v>
      </c>
      <c r="B48" s="85">
        <v>2.117</v>
      </c>
      <c r="C48" s="88">
        <v>2.327</v>
      </c>
    </row>
    <row r="49" spans="1:3" ht="13.5">
      <c r="A49" s="86">
        <v>76</v>
      </c>
      <c r="B49" s="85">
        <v>2.181</v>
      </c>
      <c r="C49" s="87">
        <v>2.391</v>
      </c>
    </row>
    <row r="50" spans="1:3" ht="13.5">
      <c r="A50" s="86">
        <v>77</v>
      </c>
      <c r="B50" s="85">
        <v>2.2549999999999999</v>
      </c>
      <c r="C50" s="88">
        <v>2.4649999999999999</v>
      </c>
    </row>
    <row r="51" spans="1:3" ht="13.5">
      <c r="A51" s="86">
        <v>78</v>
      </c>
      <c r="B51" s="85">
        <v>2.3359999999999999</v>
      </c>
      <c r="C51" s="87">
        <v>2.5459999999999998</v>
      </c>
    </row>
    <row r="52" spans="1:3" ht="13.5">
      <c r="A52" s="86">
        <v>79</v>
      </c>
      <c r="B52" s="85">
        <v>2.419</v>
      </c>
      <c r="C52" s="88">
        <v>2.629</v>
      </c>
    </row>
    <row r="53" spans="1:3" ht="13.5">
      <c r="A53" s="86">
        <v>80</v>
      </c>
      <c r="B53" s="85">
        <v>2.504</v>
      </c>
      <c r="C53" s="87">
        <v>2.714</v>
      </c>
    </row>
    <row r="54" spans="1:3" ht="13.5">
      <c r="A54" s="86">
        <v>81</v>
      </c>
      <c r="B54" s="85">
        <v>2.597</v>
      </c>
      <c r="C54" s="89"/>
    </row>
    <row r="55" spans="1:3" ht="13.5">
      <c r="A55" s="86">
        <v>82</v>
      </c>
      <c r="B55" s="85">
        <v>2.702</v>
      </c>
      <c r="C55" s="89"/>
    </row>
    <row r="56" spans="1:3" ht="13.5">
      <c r="A56" s="86">
        <v>83</v>
      </c>
      <c r="B56" s="85">
        <v>2.831</v>
      </c>
      <c r="C56" s="89"/>
    </row>
    <row r="57" spans="1:3" ht="13.5">
      <c r="A57" s="86">
        <v>84</v>
      </c>
      <c r="B57" s="85">
        <v>2.9809999999999999</v>
      </c>
      <c r="C57" s="89"/>
    </row>
    <row r="58" spans="1:3" ht="13.5">
      <c r="A58" s="86">
        <v>85</v>
      </c>
      <c r="B58" s="85">
        <v>3.153</v>
      </c>
      <c r="C58" s="89"/>
    </row>
    <row r="59" spans="1:3" ht="13.5">
      <c r="A59" s="86">
        <v>86</v>
      </c>
      <c r="B59" s="85">
        <v>3.3519999999999999</v>
      </c>
      <c r="C59" s="89"/>
    </row>
    <row r="60" spans="1:3" ht="13.5">
      <c r="A60" s="86">
        <v>87</v>
      </c>
      <c r="B60" s="85">
        <v>3.58</v>
      </c>
      <c r="C60" s="89"/>
    </row>
    <row r="61" spans="1:3" ht="13.5">
      <c r="A61" s="86">
        <v>88</v>
      </c>
      <c r="B61" s="85">
        <v>3.8420000000000001</v>
      </c>
      <c r="C61" s="89"/>
    </row>
    <row r="62" spans="1:3" ht="13.5">
      <c r="A62" s="86">
        <v>89</v>
      </c>
      <c r="B62" s="85">
        <v>4.1449999999999996</v>
      </c>
      <c r="C62" s="89"/>
    </row>
    <row r="63" spans="1:3" ht="13.5">
      <c r="A63" s="86">
        <v>90</v>
      </c>
      <c r="B63" s="85">
        <v>4.4930000000000003</v>
      </c>
      <c r="C63" s="89"/>
    </row>
  </sheetData>
  <mergeCells count="1">
    <mergeCell ref="A1:C1"/>
  </mergeCells>
  <phoneticPr fontId="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Pulje 1</vt:lpstr>
      <vt:lpstr>Pulje 2</vt:lpstr>
      <vt:lpstr>Pulje 3</vt:lpstr>
      <vt:lpstr>Pulje 4</vt:lpstr>
      <vt:lpstr>Pulje 5</vt:lpstr>
      <vt:lpstr>Meltzer-Faber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Grostad, Arne</cp:lastModifiedBy>
  <cp:lastPrinted>2023-04-22T16:23:42Z</cp:lastPrinted>
  <dcterms:created xsi:type="dcterms:W3CDTF">2001-08-31T20:44:44Z</dcterms:created>
  <dcterms:modified xsi:type="dcterms:W3CDTF">2023-04-23T08:05:17Z</dcterms:modified>
</cp:coreProperties>
</file>